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5\☆14物品等参加資格審査申請\HP用データ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'業種一覧(申請書)'!$A$5:$U$285</definedName>
    <definedName name="_xlnm.Print_Area" localSheetId="0">'業種一覧(申請書)'!$A$1:$S$285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7" l="1"/>
  <c r="C281" i="7"/>
  <c r="C279" i="7"/>
  <c r="C278" i="7"/>
  <c r="C277" i="7"/>
  <c r="C276" i="7"/>
  <c r="C275" i="7"/>
  <c r="C274" i="7"/>
  <c r="C273" i="7"/>
  <c r="G272" i="7"/>
  <c r="C271" i="7"/>
  <c r="C270" i="7"/>
  <c r="C269" i="7"/>
  <c r="G268" i="7"/>
  <c r="C267" i="7"/>
  <c r="C266" i="7"/>
  <c r="C265" i="7"/>
  <c r="C264" i="7"/>
  <c r="C263" i="7"/>
  <c r="G262" i="7"/>
  <c r="C261" i="7"/>
  <c r="G260" i="7"/>
  <c r="C259" i="7"/>
  <c r="C257" i="7"/>
  <c r="C254" i="7"/>
  <c r="C253" i="7"/>
  <c r="C252" i="7"/>
  <c r="G251" i="7"/>
  <c r="C250" i="7"/>
  <c r="C248" i="7"/>
  <c r="C247" i="7"/>
  <c r="C246" i="7"/>
  <c r="C245" i="7"/>
  <c r="C244" i="7"/>
  <c r="G243" i="7"/>
  <c r="C242" i="7"/>
  <c r="C241" i="7"/>
  <c r="G240" i="7"/>
  <c r="C238" i="7"/>
  <c r="C234" i="7"/>
  <c r="C233" i="7"/>
  <c r="C232" i="7"/>
  <c r="C230" i="7"/>
  <c r="C229" i="7"/>
  <c r="C226" i="7"/>
  <c r="G225" i="7"/>
  <c r="C224" i="7"/>
  <c r="C223" i="7"/>
  <c r="C222" i="7"/>
  <c r="C221" i="7"/>
  <c r="C220" i="7"/>
  <c r="G219" i="7"/>
  <c r="C218" i="7"/>
  <c r="C217" i="7"/>
  <c r="C216" i="7"/>
  <c r="C215" i="7"/>
  <c r="C214" i="7"/>
  <c r="C213" i="7"/>
  <c r="C210" i="7"/>
  <c r="C209" i="7"/>
  <c r="G208" i="7"/>
  <c r="C207" i="7"/>
  <c r="C206" i="7"/>
  <c r="C205" i="7"/>
  <c r="C204" i="7"/>
  <c r="C202" i="7"/>
  <c r="G201" i="7"/>
  <c r="C199" i="7"/>
  <c r="C198" i="7"/>
  <c r="C197" i="7"/>
  <c r="C196" i="7"/>
  <c r="C195" i="7"/>
  <c r="G194" i="7"/>
  <c r="C191" i="7"/>
  <c r="C190" i="7"/>
  <c r="C189" i="7"/>
  <c r="C188" i="7"/>
  <c r="C187" i="7"/>
  <c r="C186" i="7"/>
  <c r="C185" i="7"/>
  <c r="G184" i="7"/>
  <c r="C182" i="7"/>
  <c r="C181" i="7"/>
  <c r="C180" i="7"/>
  <c r="C179" i="7"/>
  <c r="C176" i="7"/>
  <c r="G175" i="7"/>
  <c r="C173" i="7"/>
  <c r="C172" i="7"/>
  <c r="C171" i="7"/>
  <c r="C170" i="7"/>
  <c r="C169" i="7"/>
  <c r="G168" i="7"/>
  <c r="C167" i="7"/>
  <c r="C166" i="7"/>
  <c r="C164" i="7"/>
  <c r="C163" i="7"/>
  <c r="C162" i="7"/>
  <c r="C161" i="7"/>
  <c r="C159" i="7"/>
  <c r="C158" i="7"/>
  <c r="G157" i="7"/>
  <c r="C156" i="7"/>
  <c r="C155" i="7"/>
  <c r="C154" i="7"/>
  <c r="C153" i="7"/>
  <c r="C152" i="7"/>
  <c r="C149" i="7"/>
  <c r="G148" i="7"/>
  <c r="C147" i="7"/>
  <c r="C146" i="7"/>
  <c r="C145" i="7"/>
  <c r="G144" i="7"/>
  <c r="C143" i="7"/>
  <c r="C142" i="7"/>
  <c r="C141" i="7"/>
  <c r="G140" i="7"/>
  <c r="C139" i="7"/>
  <c r="C138" i="7"/>
  <c r="C137" i="7"/>
  <c r="G136" i="7"/>
  <c r="C134" i="7"/>
  <c r="C133" i="7"/>
  <c r="G132" i="7"/>
  <c r="C130" i="7"/>
  <c r="C129" i="7"/>
  <c r="G128" i="7"/>
  <c r="C125" i="7"/>
  <c r="C123" i="7"/>
  <c r="C121" i="7"/>
  <c r="C118" i="7"/>
  <c r="G117" i="7"/>
  <c r="C115" i="7"/>
  <c r="C112" i="7"/>
  <c r="G111" i="7"/>
  <c r="C110" i="7"/>
  <c r="C109" i="7"/>
  <c r="G108" i="7"/>
  <c r="C107" i="7"/>
  <c r="C105" i="7"/>
  <c r="C104" i="7"/>
  <c r="C103" i="7"/>
  <c r="G102" i="7"/>
  <c r="C99" i="7"/>
  <c r="C98" i="7"/>
  <c r="C97" i="7"/>
  <c r="C96" i="7"/>
  <c r="C95" i="7"/>
  <c r="G94" i="7"/>
  <c r="C93" i="7"/>
  <c r="C92" i="7"/>
  <c r="C90" i="7"/>
  <c r="C89" i="7"/>
  <c r="C88" i="7"/>
  <c r="G87" i="7"/>
  <c r="C85" i="7"/>
  <c r="G84" i="7"/>
  <c r="C83" i="7"/>
  <c r="C81" i="7"/>
  <c r="C79" i="7"/>
  <c r="C77" i="7"/>
  <c r="C76" i="7"/>
  <c r="G75" i="7"/>
  <c r="C73" i="7"/>
  <c r="G72" i="7"/>
  <c r="G63" i="7"/>
  <c r="C71" i="7"/>
  <c r="C65" i="7" l="1"/>
  <c r="C64" i="7"/>
  <c r="C61" i="7"/>
  <c r="C59" i="7"/>
  <c r="G58" i="7"/>
  <c r="C57" i="7"/>
  <c r="C56" i="7"/>
  <c r="C55" i="7"/>
  <c r="C54" i="7"/>
  <c r="C53" i="7"/>
  <c r="G52" i="7"/>
  <c r="C49" i="7"/>
  <c r="C50" i="7"/>
  <c r="C47" i="7"/>
  <c r="C45" i="7"/>
  <c r="C44" i="7"/>
  <c r="C43" i="7"/>
  <c r="C42" i="7"/>
  <c r="G41" i="7"/>
  <c r="C39" i="7"/>
  <c r="G38" i="7"/>
  <c r="C36" i="7"/>
  <c r="G35" i="7"/>
  <c r="C34" i="7"/>
  <c r="C32" i="7"/>
  <c r="C31" i="7"/>
  <c r="C29" i="7"/>
  <c r="G28" i="7"/>
  <c r="C26" i="7"/>
  <c r="C25" i="7"/>
  <c r="C20" i="7"/>
  <c r="C18" i="7"/>
  <c r="C17" i="7"/>
  <c r="C14" i="7"/>
  <c r="C13" i="7"/>
  <c r="C11" i="7"/>
  <c r="C10" i="7"/>
  <c r="C8" i="7"/>
  <c r="C7" i="7"/>
  <c r="C6" i="7"/>
  <c r="C23" i="7"/>
  <c r="G22" i="7"/>
  <c r="G19" i="7"/>
  <c r="G16" i="7"/>
  <c r="G9" i="7"/>
  <c r="G5" i="7"/>
</calcChain>
</file>

<file path=xl/sharedStrings.xml><?xml version="1.0" encoding="utf-8"?>
<sst xmlns="http://schemas.openxmlformats.org/spreadsheetml/2006/main" count="1803" uniqueCount="969">
  <si>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</si>
  <si>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</si>
  <si>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</si>
  <si>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</si>
  <si>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</si>
  <si>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</si>
  <si>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</si>
  <si>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</si>
  <si>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</si>
  <si>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</si>
  <si>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</si>
  <si>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</si>
  <si>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</si>
  <si>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</si>
  <si>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</si>
  <si>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</si>
  <si>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</si>
  <si>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</si>
  <si>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</si>
  <si>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</si>
  <si>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</si>
  <si>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</si>
  <si>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</si>
  <si>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</si>
  <si>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</si>
  <si>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</si>
  <si>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</si>
  <si>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</si>
  <si>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</si>
  <si>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</si>
  <si>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</si>
  <si>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</si>
  <si>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</si>
  <si>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</si>
  <si>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</si>
  <si>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</si>
  <si>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</si>
  <si>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</si>
  <si>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</si>
  <si>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</si>
  <si>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</si>
  <si>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</si>
  <si>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</si>
  <si>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</si>
  <si>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</si>
  <si>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</si>
  <si>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</si>
  <si>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</si>
  <si>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</si>
  <si>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</si>
  <si>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</si>
  <si>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</si>
  <si>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</si>
  <si>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</si>
  <si>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</si>
  <si>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</si>
  <si>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</si>
  <si>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</si>
  <si>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</si>
  <si>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</si>
  <si>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</si>
  <si>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</si>
  <si>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</si>
  <si>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</si>
  <si>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</si>
  <si>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</si>
  <si>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</si>
  <si>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</si>
  <si>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</si>
  <si>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</si>
  <si>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</si>
  <si>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</si>
  <si>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</si>
  <si>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</si>
  <si>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</si>
  <si>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</si>
  <si>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</si>
  <si>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その他調理器具・食器</t>
    <rPh sb="2" eb="3">
      <t>タ</t>
    </rPh>
    <rPh sb="3" eb="5">
      <t>チョウリ</t>
    </rPh>
    <rPh sb="5" eb="7">
      <t>キグ</t>
    </rPh>
    <rPh sb="8" eb="10">
      <t>ショッキ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</si>
  <si>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</si>
  <si>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</si>
  <si>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</si>
  <si>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</si>
  <si>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</si>
  <si>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</si>
  <si>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</si>
  <si>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</si>
  <si>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</si>
  <si>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</si>
  <si>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</si>
  <si>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</si>
  <si>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</si>
  <si>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</si>
  <si>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</si>
  <si>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</si>
  <si>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</si>
  <si>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</si>
  <si>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</si>
  <si>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</si>
  <si>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</si>
  <si>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</si>
  <si>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</si>
  <si>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</si>
  <si>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</si>
  <si>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</si>
  <si>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</si>
  <si>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</si>
  <si>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</si>
  <si>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</si>
  <si>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</si>
  <si>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</si>
  <si>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</si>
  <si>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</si>
  <si>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</si>
  <si>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</si>
  <si>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</si>
  <si>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</si>
  <si>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</si>
  <si>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</si>
  <si>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</si>
  <si>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</si>
  <si>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</si>
  <si>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</si>
  <si>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</si>
  <si>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</si>
  <si>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</si>
  <si>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</si>
  <si>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</si>
  <si>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</si>
  <si>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</si>
  <si>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</si>
  <si>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</si>
  <si>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</si>
  <si>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</si>
  <si>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</si>
  <si>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</si>
  <si>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</si>
  <si>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</si>
  <si>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</si>
  <si>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</si>
  <si>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</si>
  <si>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</si>
  <si>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</si>
  <si>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</si>
  <si>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</si>
  <si>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</si>
  <si>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</si>
  <si>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</si>
  <si>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</si>
  <si>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</si>
  <si>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</si>
  <si>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</si>
  <si>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</si>
  <si>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</si>
  <si>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</si>
  <si>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</si>
  <si>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</si>
  <si>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</si>
  <si>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</si>
  <si>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</si>
  <si>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</si>
  <si>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</si>
  <si>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</si>
  <si>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</si>
  <si>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</si>
  <si>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</si>
  <si>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</si>
  <si>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</si>
  <si>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</si>
  <si>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</si>
  <si>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</si>
  <si>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</si>
  <si>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</si>
  <si>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</si>
  <si>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</si>
  <si>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</si>
  <si>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</si>
  <si>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</si>
  <si>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</si>
  <si>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</si>
  <si>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</si>
  <si>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</si>
  <si>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</si>
  <si>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</si>
  <si>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</si>
  <si>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</si>
  <si>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</si>
  <si>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</si>
  <si>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</si>
  <si>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</si>
  <si>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</si>
  <si>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</si>
  <si>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</si>
  <si>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</si>
  <si>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</si>
  <si>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</si>
  <si>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</si>
  <si>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</si>
  <si>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</si>
  <si>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</si>
  <si>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</si>
  <si>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</si>
  <si>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</si>
  <si>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</si>
  <si>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</si>
  <si>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</si>
  <si>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</si>
  <si>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</si>
  <si>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</si>
  <si>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</si>
  <si>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</si>
  <si>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</si>
  <si>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</si>
  <si>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</si>
  <si>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</si>
  <si>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</si>
  <si>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</si>
  <si>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</si>
  <si>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</si>
  <si>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</si>
  <si>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</si>
  <si>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</si>
  <si>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</si>
  <si>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</si>
  <si>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</si>
  <si>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</si>
  <si>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</si>
  <si>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</si>
  <si>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</si>
  <si>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</si>
  <si>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</si>
  <si>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</si>
  <si>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</si>
  <si>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</si>
  <si>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</si>
  <si>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</si>
  <si>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</si>
  <si>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</si>
  <si>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</si>
  <si>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</si>
  <si>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</si>
  <si>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</si>
  <si>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</si>
  <si>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</si>
  <si>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</si>
  <si>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</si>
  <si>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</si>
  <si>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</si>
  <si>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</si>
  <si>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</si>
  <si>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</si>
  <si>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</si>
  <si>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</si>
  <si>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</si>
  <si>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</si>
  <si>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</si>
  <si>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</si>
  <si>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</si>
  <si>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</si>
  <si>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</si>
  <si>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</si>
  <si>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</si>
  <si>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</si>
  <si>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</si>
  <si>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</si>
  <si>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</si>
  <si>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</si>
  <si>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</si>
  <si>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</si>
  <si>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</si>
  <si>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</si>
  <si>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</si>
  <si>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</si>
  <si>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</si>
  <si>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</si>
  <si>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</si>
  <si>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</si>
  <si>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</si>
  <si>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</si>
  <si>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</si>
  <si>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</si>
  <si>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</si>
  <si>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</si>
  <si>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</si>
  <si>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</si>
  <si>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</si>
  <si>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</si>
  <si>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</si>
  <si>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</si>
  <si>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</si>
  <si>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</si>
  <si>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</si>
  <si>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</si>
  <si>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</si>
  <si>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</si>
  <si>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</si>
  <si>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</si>
  <si>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</si>
  <si>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</si>
  <si>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</si>
  <si>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</si>
  <si>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</si>
  <si>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</si>
  <si>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</si>
  <si>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</si>
  <si>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</si>
  <si>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</si>
  <si>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</si>
  <si>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</si>
  <si>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</si>
  <si>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</si>
  <si>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</si>
  <si>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</si>
  <si>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</si>
  <si>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</si>
  <si>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</si>
  <si>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</si>
  <si>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</si>
  <si>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</si>
  <si>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</si>
  <si>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</si>
  <si>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</si>
  <si>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</si>
  <si>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</si>
  <si>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</si>
  <si>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</si>
  <si>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</si>
  <si>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</si>
  <si>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</si>
  <si>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</si>
  <si>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</si>
  <si>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</si>
  <si>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</si>
  <si>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</si>
  <si>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</si>
  <si>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</si>
  <si>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</si>
  <si>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</si>
  <si>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</si>
  <si>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</si>
  <si>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</si>
  <si>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</si>
  <si>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</si>
  <si>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</si>
  <si>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</si>
  <si>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</si>
  <si>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</si>
  <si>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</si>
  <si>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</si>
  <si>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</si>
  <si>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</si>
  <si>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</si>
  <si>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</si>
  <si>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</si>
  <si>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</si>
  <si>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</si>
  <si>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</si>
  <si>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</si>
  <si>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</si>
  <si>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</si>
  <si>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</si>
  <si>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</si>
  <si>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</si>
  <si>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</si>
  <si>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</si>
  <si>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</si>
  <si>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</si>
  <si>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</si>
  <si>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</si>
  <si>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</si>
  <si>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</si>
  <si>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</si>
  <si>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</si>
  <si>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</si>
  <si>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</si>
  <si>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</si>
  <si>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</si>
  <si>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</si>
  <si>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</si>
  <si>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</si>
  <si>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</si>
  <si>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</si>
  <si>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</si>
  <si>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</si>
  <si>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</si>
  <si>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</si>
  <si>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</si>
  <si>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</si>
  <si>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</si>
  <si>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</si>
  <si>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</si>
  <si>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</si>
  <si>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</si>
  <si>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</si>
  <si>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</si>
  <si>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</si>
  <si>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</si>
  <si>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</si>
  <si>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</si>
  <si>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</si>
  <si>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</si>
  <si>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</si>
  <si>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</si>
  <si>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</si>
  <si>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</si>
  <si>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</si>
  <si>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</si>
  <si>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</si>
  <si>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</si>
  <si>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</si>
  <si>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</si>
  <si>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</si>
  <si>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</si>
  <si>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</si>
  <si>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</si>
  <si>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</si>
  <si>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</si>
  <si>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</si>
  <si>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</si>
  <si>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</si>
  <si>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</si>
  <si>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</si>
  <si>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</si>
  <si>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</si>
  <si>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</si>
  <si>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</si>
  <si>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</si>
  <si>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</si>
  <si>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</si>
  <si>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</si>
  <si>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</si>
  <si>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</si>
  <si>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</si>
  <si>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</si>
  <si>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</si>
  <si>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</si>
  <si>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</si>
  <si>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</si>
  <si>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</si>
  <si>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</si>
  <si>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</si>
  <si>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</si>
  <si>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</si>
  <si>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</si>
  <si>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</si>
  <si>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</si>
  <si>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</si>
  <si>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</si>
  <si>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</si>
  <si>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</si>
  <si>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</si>
  <si>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</si>
  <si>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</si>
  <si>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</si>
  <si>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</si>
  <si>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</si>
  <si>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</si>
  <si>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</si>
  <si>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</si>
  <si>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</si>
  <si>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</si>
  <si>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</si>
  <si>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</si>
  <si>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</si>
  <si>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</si>
  <si>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</si>
  <si>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</si>
  <si>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建材、石材</t>
    <rPh sb="0" eb="2">
      <t>ケンザイ</t>
    </rPh>
    <rPh sb="3" eb="5">
      <t>セキザイ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</si>
  <si>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</si>
  <si>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</si>
  <si>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</si>
  <si>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</si>
  <si>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</si>
  <si>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</si>
  <si>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</si>
  <si>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</si>
  <si>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鉄鋼、非鉄鋼金属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</si>
  <si>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</si>
  <si>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</si>
  <si>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</si>
  <si>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</si>
  <si>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</si>
  <si>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</si>
  <si>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</si>
  <si>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</si>
  <si>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</si>
  <si>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</si>
  <si>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</si>
  <si>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</si>
  <si>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</si>
  <si>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</si>
  <si>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</si>
  <si>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</si>
  <si>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</si>
  <si>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</si>
  <si>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</si>
  <si>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</si>
  <si>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</si>
  <si>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</si>
  <si>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</si>
  <si>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</si>
  <si>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</si>
  <si>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</si>
  <si>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</si>
  <si>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</si>
  <si>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</si>
  <si>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</si>
  <si>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</si>
  <si>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</si>
  <si>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</si>
  <si>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</si>
  <si>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</si>
  <si>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</si>
  <si>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</si>
  <si>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</si>
  <si>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</si>
  <si>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</si>
  <si>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</si>
  <si>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</si>
  <si>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</si>
  <si>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</si>
  <si>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</si>
  <si>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</si>
  <si>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</si>
  <si>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</si>
  <si>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</si>
  <si>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</si>
  <si>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</si>
  <si>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</si>
  <si>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</si>
  <si>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</si>
  <si>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</si>
  <si>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</si>
  <si>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</si>
  <si>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</si>
  <si>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</si>
  <si>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</si>
  <si>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</si>
  <si>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</si>
  <si>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</si>
  <si>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</si>
  <si>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</si>
  <si>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</si>
  <si>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</si>
  <si>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</si>
  <si>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</si>
  <si>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</si>
  <si>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</si>
  <si>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</si>
  <si>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</si>
  <si>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</si>
  <si>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</si>
  <si>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</si>
  <si>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</si>
  <si>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</si>
  <si>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</si>
  <si>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</si>
  <si>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</si>
  <si>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</si>
  <si>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</si>
  <si>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</si>
  <si>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</si>
  <si>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</si>
  <si>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</si>
  <si>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</si>
  <si>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</si>
  <si>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</si>
  <si>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</si>
  <si>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</si>
  <si>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</si>
  <si>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</si>
  <si>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</si>
  <si>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</si>
  <si>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</si>
  <si>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</si>
  <si>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</si>
  <si>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</si>
  <si>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</si>
  <si>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</si>
  <si>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</si>
  <si>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</si>
  <si>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</si>
  <si>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</si>
  <si>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</si>
  <si>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</si>
  <si>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</si>
  <si>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</si>
  <si>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</si>
  <si>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</si>
  <si>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</si>
  <si>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</si>
  <si>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</si>
  <si>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</si>
  <si>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</si>
  <si>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</si>
  <si>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</si>
  <si>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</si>
  <si>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</si>
  <si>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</si>
  <si>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</si>
  <si>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</si>
  <si>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</si>
  <si>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</si>
  <si>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</si>
  <si>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</si>
  <si>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</si>
  <si>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</si>
  <si>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</si>
  <si>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</si>
  <si>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</si>
  <si>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</si>
  <si>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</si>
  <si>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</si>
  <si>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</si>
  <si>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</si>
  <si>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</si>
  <si>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</si>
  <si>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</si>
  <si>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</si>
  <si>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</si>
  <si>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</si>
  <si>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</si>
  <si>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</si>
  <si>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</si>
  <si>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</si>
  <si>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</si>
  <si>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</si>
  <si>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</si>
  <si>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</si>
  <si>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</si>
  <si>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</si>
  <si>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</si>
  <si>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</si>
  <si>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</si>
  <si>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</si>
  <si>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</si>
  <si>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</si>
  <si>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</si>
  <si>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</si>
  <si>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</si>
  <si>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</si>
  <si>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</si>
  <si>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</si>
  <si>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</si>
  <si>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</si>
  <si>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</si>
  <si>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</si>
  <si>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</si>
  <si>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</si>
  <si>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</si>
  <si>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</si>
  <si>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</si>
  <si>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</si>
  <si>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</si>
  <si>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</si>
  <si>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</si>
  <si>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</si>
  <si>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</si>
  <si>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</si>
  <si>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</si>
  <si>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</si>
  <si>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</si>
  <si>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</si>
  <si>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</si>
  <si>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</si>
  <si>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</si>
  <si>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</si>
  <si>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</si>
  <si>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</si>
  <si>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</si>
  <si>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</si>
  <si>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</si>
  <si>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</si>
  <si>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</si>
  <si>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</si>
  <si>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</si>
  <si>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</si>
  <si>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</si>
  <si>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</si>
  <si>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</si>
  <si>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</si>
  <si>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</si>
  <si>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</si>
  <si>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</si>
  <si>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</si>
  <si>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</si>
  <si>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</si>
  <si>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</si>
  <si>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</si>
  <si>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</si>
  <si>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</si>
  <si>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</si>
  <si>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</si>
  <si>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</si>
  <si>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</si>
  <si>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</si>
  <si>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</si>
  <si>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</si>
  <si>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</si>
  <si>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</si>
  <si>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</si>
  <si>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</si>
  <si>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</si>
  <si>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</si>
  <si>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</si>
  <si>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</si>
  <si>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</si>
  <si>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</si>
  <si>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</si>
  <si>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</si>
  <si>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</si>
  <si>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</si>
  <si>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</si>
  <si>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</si>
  <si>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</si>
  <si>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</si>
  <si>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</si>
  <si>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</si>
  <si>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</si>
  <si>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</si>
  <si>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</si>
  <si>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</si>
  <si>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</si>
  <si>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</si>
  <si>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</si>
  <si>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</si>
  <si>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</si>
  <si>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</si>
  <si>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</si>
  <si>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</si>
  <si>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</si>
  <si>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</si>
  <si>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</si>
  <si>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</si>
  <si>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</si>
  <si>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看板・表彰・旗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</si>
  <si>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</si>
  <si>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</si>
  <si>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</si>
  <si>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</si>
  <si>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</si>
  <si>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</si>
  <si>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</si>
  <si>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</si>
  <si>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</si>
  <si>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</si>
  <si>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</si>
  <si>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</si>
  <si>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</si>
  <si>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</si>
  <si>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</si>
  <si>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</si>
  <si>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</si>
  <si>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</si>
  <si>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</si>
  <si>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</si>
  <si>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</si>
  <si>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</si>
  <si>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</si>
  <si>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</si>
  <si>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</si>
  <si>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</si>
  <si>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</si>
  <si>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</si>
  <si>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その他通信機器</t>
    <rPh sb="2" eb="3">
      <t>タ</t>
    </rPh>
    <rPh sb="3" eb="5">
      <t>ツウシン</t>
    </rPh>
    <rPh sb="5" eb="7">
      <t>キキ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</si>
  <si>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</si>
  <si>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</si>
  <si>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</si>
  <si>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</si>
  <si>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</si>
  <si>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</si>
  <si>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</si>
  <si>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</si>
  <si>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</si>
  <si>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</si>
  <si>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</si>
  <si>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</si>
  <si>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</si>
  <si>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</si>
  <si>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</si>
  <si>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</si>
  <si>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</si>
  <si>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</si>
  <si>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</si>
  <si>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</si>
  <si>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</si>
  <si>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</si>
  <si>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</si>
  <si>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</si>
  <si>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前記に分類されない業務</t>
    <rPh sb="0" eb="2">
      <t>ゼンキ</t>
    </rPh>
    <rPh sb="3" eb="5">
      <t>ブンルイ</t>
    </rPh>
    <rPh sb="9" eb="11">
      <t>ギョウム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</si>
  <si>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</si>
  <si>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</si>
  <si>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</si>
  <si>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</si>
  <si>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</si>
  <si>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</si>
  <si>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変速機･減速機</t>
    <rPh sb="0" eb="3">
      <t>ヘンソクキ</t>
    </rPh>
    <rPh sb="4" eb="7">
      <t>ゲンソクキ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</si>
  <si>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</si>
  <si>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</si>
  <si>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</si>
  <si>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</si>
  <si>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</si>
  <si>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上記に分類されない資材･部材等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</si>
  <si>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</si>
  <si>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</si>
  <si>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</si>
  <si>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</si>
  <si>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</si>
  <si>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</si>
  <si>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</si>
  <si>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</si>
  <si>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</si>
  <si>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</si>
  <si>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</si>
  <si>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</si>
  <si>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</si>
  <si>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</si>
  <si>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</si>
  <si>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</si>
  <si>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</si>
  <si>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</si>
  <si>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</si>
  <si>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</si>
  <si>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</si>
  <si>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</si>
  <si>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</si>
  <si>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</si>
  <si>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</si>
  <si>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</si>
  <si>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</si>
  <si>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</si>
  <si>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</si>
  <si>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</si>
  <si>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</si>
  <si>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</si>
  <si>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</si>
  <si>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</si>
  <si>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</si>
  <si>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</si>
  <si>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</si>
  <si>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</si>
  <si>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</si>
  <si>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</si>
  <si>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</si>
  <si>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</si>
  <si>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</si>
  <si>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</si>
  <si>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</si>
  <si>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</si>
  <si>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</si>
  <si>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</si>
  <si>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</si>
  <si>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</si>
  <si>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</si>
  <si>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</si>
  <si>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</si>
  <si>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</si>
  <si>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</si>
  <si>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</si>
  <si>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</si>
  <si>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</si>
  <si>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</si>
  <si>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</si>
  <si>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</si>
  <si>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</si>
  <si>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</si>
  <si>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</si>
  <si>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</si>
  <si>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</si>
  <si>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</si>
  <si>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</si>
  <si>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</si>
  <si>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集団検診(健康診断)</t>
    <rPh sb="0" eb="2">
      <t>シュウダン</t>
    </rPh>
    <rPh sb="2" eb="4">
      <t>ケンシン</t>
    </rPh>
    <rPh sb="5" eb="9">
      <t>ケンコウシンダン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</si>
  <si>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</si>
  <si>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</si>
  <si>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</si>
  <si>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</si>
  <si>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</si>
  <si>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</si>
  <si>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</si>
  <si>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</si>
  <si>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</si>
  <si>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</si>
  <si>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</si>
  <si>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</si>
  <si>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</si>
  <si>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</si>
  <si>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</si>
  <si>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</si>
  <si>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</si>
  <si>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</si>
  <si>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</si>
  <si>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</si>
  <si>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</si>
  <si>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</si>
  <si>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</si>
  <si>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</si>
  <si>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</si>
  <si>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</si>
  <si>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</si>
  <si>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</si>
  <si>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ファイリングシステム管理業務</t>
    <rPh sb="10" eb="12">
      <t>カンリ</t>
    </rPh>
    <rPh sb="12" eb="14">
      <t>ギョウム</t>
    </rPh>
    <phoneticPr fontId="1"/>
  </si>
  <si>
    <t>ファイリング用品</t>
    <rPh sb="6" eb="7">
      <t>ヨウ</t>
    </rPh>
    <rPh sb="7" eb="8">
      <t>ヒン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</si>
  <si>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</si>
  <si>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</si>
  <si>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</si>
  <si>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</si>
  <si>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</si>
  <si>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</si>
  <si>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</si>
  <si>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</si>
  <si>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</si>
  <si>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</si>
  <si>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</si>
  <si>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</si>
  <si>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</si>
  <si>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</si>
  <si>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</si>
  <si>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</si>
  <si>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</si>
  <si>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</si>
  <si>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その他機械</t>
    <rPh sb="2" eb="3">
      <t>タ</t>
    </rPh>
    <rPh sb="3" eb="5">
      <t>キカイ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</si>
  <si>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</si>
  <si>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</si>
  <si>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</si>
  <si>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</si>
  <si>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</si>
  <si>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</si>
  <si>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</si>
  <si>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</si>
  <si>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</si>
  <si>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</si>
  <si>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</si>
  <si>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</si>
  <si>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</si>
  <si>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</si>
  <si>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</si>
  <si>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</si>
  <si>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</si>
  <si>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</si>
  <si>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</si>
  <si>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</si>
  <si>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</si>
  <si>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</si>
  <si>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</si>
  <si>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</si>
  <si>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</si>
  <si>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</si>
  <si>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</si>
  <si>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</si>
  <si>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</si>
  <si>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</si>
  <si>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</si>
  <si>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</si>
  <si>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</si>
  <si>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</si>
  <si>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</si>
  <si>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</si>
  <si>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</si>
  <si>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</si>
  <si>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</si>
  <si>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</si>
  <si>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</si>
  <si>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</si>
  <si>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</si>
  <si>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</si>
  <si>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</si>
  <si>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活性炭入替え・再生業務</t>
    <phoneticPr fontId="1"/>
  </si>
  <si>
    <t>登録業務変更届（登録業務追加用）</t>
    <rPh sb="0" eb="2">
      <t>トウロク</t>
    </rPh>
    <rPh sb="2" eb="4">
      <t>ギョウム</t>
    </rPh>
    <rPh sb="4" eb="6">
      <t>ヘンコウ</t>
    </rPh>
    <rPh sb="6" eb="7">
      <t>トドケ</t>
    </rPh>
    <rPh sb="8" eb="10">
      <t>トウロク</t>
    </rPh>
    <rPh sb="10" eb="12">
      <t>ギョウム</t>
    </rPh>
    <rPh sb="12" eb="14">
      <t>ツイカ</t>
    </rPh>
    <rPh sb="14" eb="15">
      <t>ヨウ</t>
    </rPh>
    <rPh sb="15" eb="16">
      <t>カヨウ</t>
    </rPh>
    <phoneticPr fontId="1"/>
  </si>
  <si>
    <r>
      <t>現在登録している業務内容に"</t>
    </r>
    <r>
      <rPr>
        <u/>
        <sz val="11"/>
        <color rgb="FFFF0000"/>
        <rFont val="HG明朝E"/>
        <family val="1"/>
        <charset val="128"/>
      </rPr>
      <t>追加したい項目のみ</t>
    </r>
    <r>
      <rPr>
        <sz val="11"/>
        <color rgb="FFFF0000"/>
        <rFont val="HG明朝E"/>
        <family val="1"/>
        <charset val="128"/>
      </rPr>
      <t>"チェックしてください。</t>
    </r>
    <rPh sb="0" eb="2">
      <t>ゲンザイ</t>
    </rPh>
    <rPh sb="2" eb="4">
      <t>トウロク</t>
    </rPh>
    <rPh sb="8" eb="10">
      <t>ギョウム</t>
    </rPh>
    <rPh sb="10" eb="12">
      <t>ナイヨウ</t>
    </rPh>
    <rPh sb="14" eb="16">
      <t>ツイカ</t>
    </rPh>
    <rPh sb="19" eb="21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</si>
</sst>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HG明朝E"/>
      <family val="1"/>
      <charset val="128"/>
    </font>
    <font>
      <u/>
      <sz val="11"/>
      <color rgb="FFFF0000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6" fillId="4" borderId="8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8" fillId="4" borderId="0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10" fillId="4" borderId="8" xfId="0" applyFont="1" applyFill="1" applyBorder="1" applyAlignment="1">
      <alignment vertical="center" wrapText="1" shrinkToFit="1"/>
    </xf>
    <xf numFmtId="0" fontId="5" fillId="2" borderId="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vertical="center" wrapText="1" shrinkToFit="1"/>
      <protection locked="0"/>
    </xf>
    <xf numFmtId="0" fontId="3" fillId="4" borderId="8" xfId="0" applyFont="1" applyFill="1" applyBorder="1" applyAlignment="1" applyProtection="1">
      <alignment vertical="center" wrapText="1" shrinkToFit="1"/>
      <protection locked="0"/>
    </xf>
    <xf numFmtId="0" fontId="3" fillId="4" borderId="11" xfId="0" applyFont="1" applyFill="1" applyBorder="1" applyAlignment="1" applyProtection="1">
      <alignment vertical="center" wrapText="1" shrinkToFit="1"/>
      <protection locked="0"/>
    </xf>
    <xf numFmtId="0" fontId="3" fillId="4" borderId="0" xfId="0" applyFont="1" applyFill="1" applyBorder="1" applyAlignment="1" applyProtection="1">
      <alignment vertical="center" wrapText="1" shrinkToFit="1"/>
      <protection locked="0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3" fillId="4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6" lockText="1" noThreeD="1"/>
</file>

<file path=xl/ctrlProps/ctrlProp2.xml><?xml version="1.0" encoding="utf-8"?>
<formControlPr xmlns="http://schemas.microsoft.com/office/spreadsheetml/2009/9/main" objectType="CheckBox" fmlaLink="$K$6" lockText="1" noThreeD="1"/>
</file>

<file path=xl/ctrlProps/ctrlProp3.xml><?xml version="1.0" encoding="utf-8"?>
<formControlPr xmlns="http://schemas.microsoft.com/office/spreadsheetml/2009/9/main" objectType="CheckBox" fmlaLink="$N$6" lockText="1" noThreeD="1"/>
</file>

<file path=xl/ctrlProps/ctrlProp4.xml><?xml version="1.0" encoding="utf-8"?>
<formControlPr xmlns="http://schemas.microsoft.com/office/spreadsheetml/2009/9/main" objectType="CheckBox" fmlaLink="$Q$6" lockText="1" noThreeD="1"/>
</file>

<file path=xl/ctrlProps/ctrlProp5.xml><?xml version="1.0" encoding="utf-8"?>
<formControlPr xmlns="http://schemas.microsoft.com/office/spreadsheetml/2009/9/main" objectType="CheckBox" fmlaLink="$T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K$7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10" lockText="1" noThreeD="1"/>
</file>

<file path=xl/ctrlProps/ctrlProp10.xml><?xml version="1.0" encoding="utf-8"?>
<formControlPr xmlns="http://schemas.microsoft.com/office/spreadsheetml/2009/9/main" objectType="CheckBox" fmlaLink="$K$10" lockText="1" noThreeD="1"/>
</file>

<file path=xl/ctrlProps/ctrlProp11.xml><?xml version="1.0" encoding="utf-8"?>
<formControlPr xmlns="http://schemas.microsoft.com/office/spreadsheetml/2009/9/main" objectType="CheckBox" fmlaLink="$N$10" lockText="1" noThreeD="1"/>
</file>

<file path=xl/ctrlProps/ctrlProp12.xml><?xml version="1.0" encoding="utf-8"?>
<formControlPr xmlns="http://schemas.microsoft.com/office/spreadsheetml/2009/9/main" objectType="CheckBox" fmlaLink="$H$11" lockText="1" noThreeD="1"/>
</file>

<file path=xl/ctrlProps/ctrlProp13.xml><?xml version="1.0" encoding="utf-8"?>
<formControlPr xmlns="http://schemas.microsoft.com/office/spreadsheetml/2009/9/main" objectType="CheckBox" fmlaLink="$K$11" lockText="1" noThreeD="1"/>
</file>

<file path=xl/ctrlProps/ctrlProp14.xml><?xml version="1.0" encoding="utf-8"?>
<formControlPr xmlns="http://schemas.microsoft.com/office/spreadsheetml/2009/9/main" objectType="CheckBox" fmlaLink="$H$13" lockText="1" noThreeD="1"/>
</file>

<file path=xl/ctrlProps/ctrlProp15.xml><?xml version="1.0" encoding="utf-8"?>
<formControlPr xmlns="http://schemas.microsoft.com/office/spreadsheetml/2009/9/main" objectType="CheckBox" fmlaLink="$K$13" lockText="1" noThreeD="1"/>
</file>

<file path=xl/ctrlProps/ctrlProp16.xml><?xml version="1.0" encoding="utf-8"?>
<formControlPr xmlns="http://schemas.microsoft.com/office/spreadsheetml/2009/9/main" objectType="CheckBox" fmlaLink="$N$13" lockText="1" noThreeD="1"/>
</file>

<file path=xl/ctrlProps/ctrlProp17.xml><?xml version="1.0" encoding="utf-8"?>
<formControlPr xmlns="http://schemas.microsoft.com/office/spreadsheetml/2009/9/main" objectType="CheckBox" fmlaLink="$Q$13" lockText="1" noThreeD="1"/>
</file>

<file path=xl/ctrlProps/ctrlProp18.xml><?xml version="1.0" encoding="utf-8"?>
<formControlPr xmlns="http://schemas.microsoft.com/office/spreadsheetml/2009/9/main" objectType="CheckBox" fmlaLink="$H$14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Q$14" lockText="1" noThreeD="1"/>
</file>

<file path=xl/ctrlProps/ctrlProp22.xml><?xml version="1.0" encoding="utf-8"?>
<formControlPr xmlns="http://schemas.microsoft.com/office/spreadsheetml/2009/9/main" objectType="CheckBox" fmlaLink="$T$14" lockText="1" noThreeD="1"/>
</file>

<file path=xl/ctrlProps/ctrlProp23.xml><?xml version="1.0" encoding="utf-8"?>
<formControlPr xmlns="http://schemas.microsoft.com/office/spreadsheetml/2009/9/main" objectType="CheckBox" fmlaLink="$H$15" lockText="1" noThreeD="1"/>
</file>

<file path=xl/ctrlProps/ctrlProp24.xml><?xml version="1.0" encoding="utf-8"?>
<formControlPr xmlns="http://schemas.microsoft.com/office/spreadsheetml/2009/9/main" objectType="CheckBox" fmlaLink="$K$15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Q$15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K$17" lockText="1" noThreeD="1"/>
</file>

<file path=xl/ctrlProps/ctrlProp29.xml><?xml version="1.0" encoding="utf-8"?>
<formControlPr xmlns="http://schemas.microsoft.com/office/spreadsheetml/2009/9/main" objectType="CheckBox" fmlaLink="$N$17" lockText="1" noThreeD="1"/>
</file>

<file path=xl/ctrlProps/ctrlProp30.xml><?xml version="1.0" encoding="utf-8"?>
<formControlPr xmlns="http://schemas.microsoft.com/office/spreadsheetml/2009/9/main" objectType="CheckBox" fmlaLink="$Q$17" lockText="1" noThreeD="1"/>
</file>

<file path=xl/ctrlProps/ctrlProp31.xml><?xml version="1.0" encoding="utf-8"?>
<formControlPr xmlns="http://schemas.microsoft.com/office/spreadsheetml/2009/9/main" objectType="CheckBox" fmlaLink="$T$17" lockText="1" noThreeD="1"/>
</file>

<file path=xl/ctrlProps/ctrlProp32.xml><?xml version="1.0" encoding="utf-8"?>
<formControlPr xmlns="http://schemas.microsoft.com/office/spreadsheetml/2009/9/main" objectType="CheckBox" fmlaLink="$H$18" lockText="1" noThreeD="1"/>
</file>

<file path=xl/ctrlProps/ctrlProp33.xml><?xml version="1.0" encoding="utf-8"?>
<formControlPr xmlns="http://schemas.microsoft.com/office/spreadsheetml/2009/9/main" objectType="CheckBox" fmlaLink="$H$20" lockText="1" noThreeD="1"/>
</file>

<file path=xl/ctrlProps/ctrlProp34.xml><?xml version="1.0" encoding="utf-8"?>
<formControlPr xmlns="http://schemas.microsoft.com/office/spreadsheetml/2009/9/main" objectType="CheckBox" fmlaLink="$H$21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1" lockText="1" noThreeD="1"/>
</file>

<file path=xl/ctrlProps/ctrlProp37.xml><?xml version="1.0" encoding="utf-8"?>
<formControlPr xmlns="http://schemas.microsoft.com/office/spreadsheetml/2009/9/main" objectType="CheckBox" fmlaLink="$N$20" lockText="1" noThreeD="1"/>
</file>

<file path=xl/ctrlProps/ctrlProp38.xml><?xml version="1.0" encoding="utf-8"?>
<formControlPr xmlns="http://schemas.microsoft.com/office/spreadsheetml/2009/9/main" objectType="CheckBox" fmlaLink="$N$21" lockText="1" noThreeD="1"/>
</file>

<file path=xl/ctrlProps/ctrlProp39.xml><?xml version="1.0" encoding="utf-8"?>
<formControlPr xmlns="http://schemas.microsoft.com/office/spreadsheetml/2009/9/main" objectType="CheckBox" fmlaLink="$Q$20" lockText="1" noThreeD="1"/>
</file>

<file path=xl/ctrlProps/ctrlProp40.xml><?xml version="1.0" encoding="utf-8"?>
<formControlPr xmlns="http://schemas.microsoft.com/office/spreadsheetml/2009/9/main" objectType="CheckBox" fmlaLink="$Q$21" lockText="1" noThreeD="1"/>
</file>

<file path=xl/ctrlProps/ctrlProp41.xml><?xml version="1.0" encoding="utf-8"?>
<formControlPr xmlns="http://schemas.microsoft.com/office/spreadsheetml/2009/9/main" objectType="CheckBox" fmlaLink="$T$20" lockText="1" noThreeD="1"/>
</file>

<file path=xl/ctrlProps/ctrlProp42.xml><?xml version="1.0" encoding="utf-8"?>
<formControlPr xmlns="http://schemas.microsoft.com/office/spreadsheetml/2009/9/main" objectType="CheckBox" fmlaLink="$T$21" lockText="1" noThreeD="1"/>
</file>

<file path=xl/ctrlProps/ctrlProp43.xml><?xml version="1.0" encoding="utf-8"?>
<formControlPr xmlns="http://schemas.microsoft.com/office/spreadsheetml/2009/9/main" objectType="CheckBox" fmlaLink="$H$23" lockText="1" noThreeD="1"/>
</file>

<file path=xl/ctrlProps/ctrlProp44.xml><?xml version="1.0" encoding="utf-8"?>
<formControlPr xmlns="http://schemas.microsoft.com/office/spreadsheetml/2009/9/main" objectType="CheckBox" fmlaLink="$H$24" lockText="1" noThreeD="1"/>
</file>

<file path=xl/ctrlProps/ctrlProp45.xml><?xml version="1.0" encoding="utf-8"?>
<formControlPr xmlns="http://schemas.microsoft.com/office/spreadsheetml/2009/9/main" objectType="CheckBox" fmlaLink="$K$23" lockText="1" noThreeD="1"/>
</file>

<file path=xl/ctrlProps/ctrlProp46.xml><?xml version="1.0" encoding="utf-8"?>
<formControlPr xmlns="http://schemas.microsoft.com/office/spreadsheetml/2009/9/main" objectType="CheckBox" fmlaLink="$K$24" lockText="1" noThreeD="1"/>
</file>

<file path=xl/ctrlProps/ctrlProp47.xml><?xml version="1.0" encoding="utf-8"?>
<formControlPr xmlns="http://schemas.microsoft.com/office/spreadsheetml/2009/9/main" objectType="CheckBox" fmlaLink="$N$23" lockText="1" noThreeD="1"/>
</file>

<file path=xl/ctrlProps/ctrlProp48.xml><?xml version="1.0" encoding="utf-8"?>
<formControlPr xmlns="http://schemas.microsoft.com/office/spreadsheetml/2009/9/main" objectType="CheckBox" fmlaLink="$Q$23" lockText="1" noThreeD="1"/>
</file>

<file path=xl/ctrlProps/ctrlProp49.xml><?xml version="1.0" encoding="utf-8"?>
<formControlPr xmlns="http://schemas.microsoft.com/office/spreadsheetml/2009/9/main" objectType="CheckBox" fmlaLink="$T$23" lockText="1" noThreeD="1"/>
</file>

<file path=xl/ctrlProps/ctrlProp50.xml><?xml version="1.0" encoding="utf-8"?>
<formControlPr xmlns="http://schemas.microsoft.com/office/spreadsheetml/2009/9/main" objectType="CheckBox" fmlaLink="$H$25" lockText="1" noThreeD="1"/>
</file>

<file path=xl/ctrlProps/ctrlProp51.xml><?xml version="1.0" encoding="utf-8"?>
<formControlPr xmlns="http://schemas.microsoft.com/office/spreadsheetml/2009/9/main" objectType="CheckBox" fmlaLink="$H$26" lockText="1" noThreeD="1"/>
</file>

<file path=xl/ctrlProps/ctrlProp52.xml><?xml version="1.0" encoding="utf-8"?>
<formControlPr xmlns="http://schemas.microsoft.com/office/spreadsheetml/2009/9/main" objectType="CheckBox" fmlaLink="$H$27" lockText="1" noThreeD="1"/>
</file>

<file path=xl/ctrlProps/ctrlProp53.xml><?xml version="1.0" encoding="utf-8"?>
<formControlPr xmlns="http://schemas.microsoft.com/office/spreadsheetml/2009/9/main" objectType="CheckBox" fmlaLink="$K$26" lockText="1" noThreeD="1"/>
</file>

<file path=xl/ctrlProps/ctrlProp54.xml><?xml version="1.0" encoding="utf-8"?>
<formControlPr xmlns="http://schemas.microsoft.com/office/spreadsheetml/2009/9/main" objectType="CheckBox" fmlaLink="$N$26" lockText="1" noThreeD="1"/>
</file>

<file path=xl/ctrlProps/ctrlProp55.xml><?xml version="1.0" encoding="utf-8"?>
<formControlPr xmlns="http://schemas.microsoft.com/office/spreadsheetml/2009/9/main" objectType="CheckBox" fmlaLink="$Q$26" lockText="1" noThreeD="1"/>
</file>

<file path=xl/ctrlProps/ctrlProp56.xml><?xml version="1.0" encoding="utf-8"?>
<formControlPr xmlns="http://schemas.microsoft.com/office/spreadsheetml/2009/9/main" objectType="CheckBox" fmlaLink="$T$26" lockText="1" noThreeD="1"/>
</file>

<file path=xl/ctrlProps/ctrlProp57.xml><?xml version="1.0" encoding="utf-8"?>
<formControlPr xmlns="http://schemas.microsoft.com/office/spreadsheetml/2009/9/main" objectType="CheckBox" fmlaLink="$H$29" lockText="1" noThreeD="1"/>
</file>

<file path=xl/ctrlProps/ctrlProp58.xml><?xml version="1.0" encoding="utf-8"?>
<formControlPr xmlns="http://schemas.microsoft.com/office/spreadsheetml/2009/9/main" objectType="CheckBox" fmlaLink="$H$30" lockText="1" noThreeD="1"/>
</file>

<file path=xl/ctrlProps/ctrlProp59.xml><?xml version="1.0" encoding="utf-8"?>
<formControlPr xmlns="http://schemas.microsoft.com/office/spreadsheetml/2009/9/main" objectType="CheckBox" fmlaLink="$K$29" lockText="1" noThreeD="1"/>
</file>

<file path=xl/ctrlProps/ctrlProp60.xml><?xml version="1.0" encoding="utf-8"?>
<formControlPr xmlns="http://schemas.microsoft.com/office/spreadsheetml/2009/9/main" objectType="CheckBox" fmlaLink="$N$29" lockText="1" noThreeD="1"/>
</file>

<file path=xl/ctrlProps/ctrlProp61.xml><?xml version="1.0" encoding="utf-8"?>
<formControlPr xmlns="http://schemas.microsoft.com/office/spreadsheetml/2009/9/main" objectType="CheckBox" fmlaLink="$Q$29" lockText="1" noThreeD="1"/>
</file>

<file path=xl/ctrlProps/ctrlProp62.xml><?xml version="1.0" encoding="utf-8"?>
<formControlPr xmlns="http://schemas.microsoft.com/office/spreadsheetml/2009/9/main" objectType="CheckBox" fmlaLink="$T$29" lockText="1" noThreeD="1"/>
</file>

<file path=xl/ctrlProps/ctrlProp63.xml><?xml version="1.0" encoding="utf-8"?>
<formControlPr xmlns="http://schemas.microsoft.com/office/spreadsheetml/2009/9/main" objectType="CheckBox" fmlaLink="$H$31" lockText="1" noThreeD="1"/>
</file>

<file path=xl/ctrlProps/ctrlProp64.xml><?xml version="1.0" encoding="utf-8"?>
<formControlPr xmlns="http://schemas.microsoft.com/office/spreadsheetml/2009/9/main" objectType="CheckBox" fmlaLink="$K$31" lockText="1" noThreeD="1"/>
</file>

<file path=xl/ctrlProps/ctrlProp65.xml><?xml version="1.0" encoding="utf-8"?>
<formControlPr xmlns="http://schemas.microsoft.com/office/spreadsheetml/2009/9/main" objectType="CheckBox" fmlaLink="$N$31" lockText="1" noThreeD="1"/>
</file>

<file path=xl/ctrlProps/ctrlProp66.xml><?xml version="1.0" encoding="utf-8"?>
<formControlPr xmlns="http://schemas.microsoft.com/office/spreadsheetml/2009/9/main" objectType="CheckBox" fmlaLink="$Q$31" lockText="1" noThreeD="1"/>
</file>

<file path=xl/ctrlProps/ctrlProp67.xml><?xml version="1.0" encoding="utf-8"?>
<formControlPr xmlns="http://schemas.microsoft.com/office/spreadsheetml/2009/9/main" objectType="CheckBox" fmlaLink="$H$32" lockText="1" noThreeD="1"/>
</file>

<file path=xl/ctrlProps/ctrlProp68.xml><?xml version="1.0" encoding="utf-8"?>
<formControlPr xmlns="http://schemas.microsoft.com/office/spreadsheetml/2009/9/main" objectType="CheckBox" fmlaLink="$H$33" lockText="1" noThreeD="1"/>
</file>

<file path=xl/ctrlProps/ctrlProp69.xml><?xml version="1.0" encoding="utf-8"?>
<formControlPr xmlns="http://schemas.microsoft.com/office/spreadsheetml/2009/9/main" objectType="CheckBox" fmlaLink="$K$32" lockText="1" noThreeD="1"/>
</file>

<file path=xl/ctrlProps/ctrlProp70.xml><?xml version="1.0" encoding="utf-8"?>
<formControlPr xmlns="http://schemas.microsoft.com/office/spreadsheetml/2009/9/main" objectType="CheckBox" fmlaLink="$N$32" lockText="1" noThreeD="1"/>
</file>

<file path=xl/ctrlProps/ctrlProp71.xml><?xml version="1.0" encoding="utf-8"?>
<formControlPr xmlns="http://schemas.microsoft.com/office/spreadsheetml/2009/9/main" objectType="CheckBox" fmlaLink="$Q$32" lockText="1" noThreeD="1"/>
</file>

<file path=xl/ctrlProps/ctrlProp72.xml><?xml version="1.0" encoding="utf-8"?>
<formControlPr xmlns="http://schemas.microsoft.com/office/spreadsheetml/2009/9/main" objectType="CheckBox" fmlaLink="$T$32" lockText="1" noThreeD="1"/>
</file>

<file path=xl/ctrlProps/ctrlProp73.xml><?xml version="1.0" encoding="utf-8"?>
<formControlPr xmlns="http://schemas.microsoft.com/office/spreadsheetml/2009/9/main" objectType="CheckBox" fmlaLink="$H$34" lockText="1" noThreeD="1"/>
</file>

<file path=xl/ctrlProps/ctrlProp74.xml><?xml version="1.0" encoding="utf-8"?>
<formControlPr xmlns="http://schemas.microsoft.com/office/spreadsheetml/2009/9/main" objectType="CheckBox" fmlaLink="$K$34" lockText="1" noThreeD="1"/>
</file>

<file path=xl/ctrlProps/ctrlProp75.xml><?xml version="1.0" encoding="utf-8"?>
<formControlPr xmlns="http://schemas.microsoft.com/office/spreadsheetml/2009/9/main" objectType="CheckBox" fmlaLink="$H$36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K$36" lockText="1" noThreeD="1"/>
</file>

<file path=xl/ctrlProps/ctrlProp78.xml><?xml version="1.0" encoding="utf-8"?>
<formControlPr xmlns="http://schemas.microsoft.com/office/spreadsheetml/2009/9/main" objectType="CheckBox" fmlaLink="$K$37" lockText="1" noThreeD="1"/>
</file>

<file path=xl/ctrlProps/ctrlProp79.xml><?xml version="1.0" encoding="utf-8"?>
<formControlPr xmlns="http://schemas.microsoft.com/office/spreadsheetml/2009/9/main" objectType="CheckBox" fmlaLink="$N$36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H$39" lockText="1" noThreeD="1"/>
</file>

<file path=xl/ctrlProps/ctrlProp83.xml><?xml version="1.0" encoding="utf-8"?>
<formControlPr xmlns="http://schemas.microsoft.com/office/spreadsheetml/2009/9/main" objectType="CheckBox" fmlaLink="$H$40" lockText="1" noThreeD="1"/>
</file>

<file path=xl/ctrlProps/ctrlProp84.xml><?xml version="1.0" encoding="utf-8"?>
<formControlPr xmlns="http://schemas.microsoft.com/office/spreadsheetml/2009/9/main" objectType="CheckBox" fmlaLink="$K$39" lockText="1" noThreeD="1"/>
</file>

<file path=xl/ctrlProps/ctrlProp85.xml><?xml version="1.0" encoding="utf-8"?>
<formControlPr xmlns="http://schemas.microsoft.com/office/spreadsheetml/2009/9/main" objectType="CheckBox" fmlaLink="$N$37" lockText="1" noThreeD="1"/>
</file>

<file path=xl/ctrlProps/ctrlProp86.xml><?xml version="1.0" encoding="utf-8"?>
<formControlPr xmlns="http://schemas.microsoft.com/office/spreadsheetml/2009/9/main" objectType="CheckBox" fmlaLink="$N$39" lockText="1" noThreeD="1"/>
</file>

<file path=xl/ctrlProps/ctrlProp87.xml><?xml version="1.0" encoding="utf-8"?>
<formControlPr xmlns="http://schemas.microsoft.com/office/spreadsheetml/2009/9/main" objectType="CheckBox" fmlaLink="$Q$39" lockText="1" noThreeD="1"/>
</file>

<file path=xl/ctrlProps/ctrlProp88.xml><?xml version="1.0" encoding="utf-8"?>
<formControlPr xmlns="http://schemas.microsoft.com/office/spreadsheetml/2009/9/main" objectType="CheckBox" fmlaLink="$T$39" lockText="1" noThreeD="1"/>
</file>

<file path=xl/ctrlProps/ctrlProp89.xml><?xml version="1.0" encoding="utf-8"?>
<formControlPr xmlns="http://schemas.microsoft.com/office/spreadsheetml/2009/9/main" objectType="CheckBox" fmlaLink="$H$42" lockText="1" noThreeD="1"/>
</file>

<file path=xl/ctrlProps/ctrlProp90.xml><?xml version="1.0" encoding="utf-8"?>
<formControlPr xmlns="http://schemas.microsoft.com/office/spreadsheetml/2009/9/main" objectType="CheckBox" fmlaLink="$K$42" lockText="1" noThreeD="1"/>
</file>

<file path=xl/ctrlProps/ctrlProp91.xml><?xml version="1.0" encoding="utf-8"?>
<formControlPr xmlns="http://schemas.microsoft.com/office/spreadsheetml/2009/9/main" objectType="CheckBox" fmlaLink="$N$42" lockText="1" noThreeD="1"/>
</file>

<file path=xl/ctrlProps/ctrlProp92.xml><?xml version="1.0" encoding="utf-8"?>
<formControlPr xmlns="http://schemas.microsoft.com/office/spreadsheetml/2009/9/main" objectType="CheckBox" fmlaLink="$H$43" lockText="1" noThreeD="1"/>
</file>

<file path=xl/ctrlProps/ctrlProp93.xml><?xml version="1.0" encoding="utf-8"?>
<formControlPr xmlns="http://schemas.microsoft.com/office/spreadsheetml/2009/9/main" objectType="CheckBox" fmlaLink="$K$43" lockText="1" noThreeD="1"/>
</file>

<file path=xl/ctrlProps/ctrlProp94.xml><?xml version="1.0" encoding="utf-8"?>
<formControlPr xmlns="http://schemas.microsoft.com/office/spreadsheetml/2009/9/main" objectType="CheckBox" fmlaLink="$N$43" lockText="1" noThreeD="1"/>
</file>

<file path=xl/ctrlProps/ctrlProp95.xml><?xml version="1.0" encoding="utf-8"?>
<formControlPr xmlns="http://schemas.microsoft.com/office/spreadsheetml/2009/9/main" objectType="CheckBox" fmlaLink="$Q$43" lockText="1" noThreeD="1"/>
</file>

<file path=xl/ctrlProps/ctrlProp96.xml><?xml version="1.0" encoding="utf-8"?>
<formControlPr xmlns="http://schemas.microsoft.com/office/spreadsheetml/2009/9/main" objectType="CheckBox" fmlaLink="$T$43" lockText="1" noThreeD="1"/>
</file>

<file path=xl/ctrlProps/ctrlProp97.xml><?xml version="1.0" encoding="utf-8"?>
<formControlPr xmlns="http://schemas.microsoft.com/office/spreadsheetml/2009/9/main" objectType="CheckBox" fmlaLink="$H$44" lockText="1" noThreeD="1"/>
</file>

<file path=xl/ctrlProps/ctrlProp98.xml><?xml version="1.0" encoding="utf-8"?>
<formControlPr xmlns="http://schemas.microsoft.com/office/spreadsheetml/2009/9/main" objectType="CheckBox" fmlaLink="$K$44" lockText="1" noThreeD="1"/>
</file>

<file path=xl/ctrlProps/ctrlProp99.xml><?xml version="1.0" encoding="utf-8"?>
<formControlPr xmlns="http://schemas.microsoft.com/office/spreadsheetml/2009/9/main" objectType="CheckBox" fmlaLink="$N$44" lockText="1" noThreeD="1"/>
</file>

<file path=xl/ctrlProps/ctrlProp100.xml><?xml version="1.0" encoding="utf-8"?>
<formControlPr xmlns="http://schemas.microsoft.com/office/spreadsheetml/2009/9/main" objectType="CheckBox" fmlaLink="$Q$44" lockText="1" noThreeD="1"/>
</file>

<file path=xl/ctrlProps/ctrlProp101.xml><?xml version="1.0" encoding="utf-8"?>
<formControlPr xmlns="http://schemas.microsoft.com/office/spreadsheetml/2009/9/main" objectType="CheckBox" fmlaLink="$H$45" lockText="1" noThreeD="1"/>
</file>

<file path=xl/ctrlProps/ctrlProp102.xml><?xml version="1.0" encoding="utf-8"?>
<formControlPr xmlns="http://schemas.microsoft.com/office/spreadsheetml/2009/9/main" objectType="CheckBox" fmlaLink="$K$45" lockText="1" noThreeD="1"/>
</file>

<file path=xl/ctrlProps/ctrlProp103.xml><?xml version="1.0" encoding="utf-8"?>
<formControlPr xmlns="http://schemas.microsoft.com/office/spreadsheetml/2009/9/main" objectType="CheckBox" fmlaLink="$N$45" lockText="1" noThreeD="1"/>
</file>

<file path=xl/ctrlProps/ctrlProp104.xml><?xml version="1.0" encoding="utf-8"?>
<formControlPr xmlns="http://schemas.microsoft.com/office/spreadsheetml/2009/9/main" objectType="CheckBox" fmlaLink="$Q$45" lockText="1" noThreeD="1"/>
</file>

<file path=xl/ctrlProps/ctrlProp105.xml><?xml version="1.0" encoding="utf-8"?>
<formControlPr xmlns="http://schemas.microsoft.com/office/spreadsheetml/2009/9/main" objectType="CheckBox" fmlaLink="$T$45" lockText="1" noThreeD="1"/>
</file>

<file path=xl/ctrlProps/ctrlProp106.xml><?xml version="1.0" encoding="utf-8"?>
<formControlPr xmlns="http://schemas.microsoft.com/office/spreadsheetml/2009/9/main" objectType="CheckBox" fmlaLink="$H$46" lockText="1" noThreeD="1"/>
</file>

<file path=xl/ctrlProps/ctrlProp107.xml><?xml version="1.0" encoding="utf-8"?>
<formControlPr xmlns="http://schemas.microsoft.com/office/spreadsheetml/2009/9/main" objectType="CheckBox" fmlaLink="$K$46" lockText="1" noThreeD="1"/>
</file>

<file path=xl/ctrlProps/ctrlProp108.xml><?xml version="1.0" encoding="utf-8"?>
<formControlPr xmlns="http://schemas.microsoft.com/office/spreadsheetml/2009/9/main" objectType="CheckBox" fmlaLink="$H$47" lockText="1" noThreeD="1"/>
</file>

<file path=xl/ctrlProps/ctrlProp109.xml><?xml version="1.0" encoding="utf-8"?>
<formControlPr xmlns="http://schemas.microsoft.com/office/spreadsheetml/2009/9/main" objectType="CheckBox" fmlaLink="$H$48" lockText="1" noThreeD="1"/>
</file>

<file path=xl/ctrlProps/ctrlProp110.xml><?xml version="1.0" encoding="utf-8"?>
<formControlPr xmlns="http://schemas.microsoft.com/office/spreadsheetml/2009/9/main" objectType="CheckBox" fmlaLink="$K$47" lockText="1" noThreeD="1"/>
</file>

<file path=xl/ctrlProps/ctrlProp111.xml><?xml version="1.0" encoding="utf-8"?>
<formControlPr xmlns="http://schemas.microsoft.com/office/spreadsheetml/2009/9/main" objectType="CheckBox" fmlaLink="$N$47" lockText="1" noThreeD="1"/>
</file>

<file path=xl/ctrlProps/ctrlProp112.xml><?xml version="1.0" encoding="utf-8"?>
<formControlPr xmlns="http://schemas.microsoft.com/office/spreadsheetml/2009/9/main" objectType="CheckBox" fmlaLink="$Q$47" lockText="1" noThreeD="1"/>
</file>

<file path=xl/ctrlProps/ctrlProp113.xml><?xml version="1.0" encoding="utf-8"?>
<formControlPr xmlns="http://schemas.microsoft.com/office/spreadsheetml/2009/9/main" objectType="CheckBox" fmlaLink="$T$47" lockText="1" noThreeD="1"/>
</file>

<file path=xl/ctrlProps/ctrlProp114.xml><?xml version="1.0" encoding="utf-8"?>
<formControlPr xmlns="http://schemas.microsoft.com/office/spreadsheetml/2009/9/main" objectType="CheckBox" fmlaLink="$H$49" lockText="1" noThreeD="1"/>
</file>

<file path=xl/ctrlProps/ctrlProp115.xml><?xml version="1.0" encoding="utf-8"?>
<formControlPr xmlns="http://schemas.microsoft.com/office/spreadsheetml/2009/9/main" objectType="CheckBox" fmlaLink="$K$49" lockText="1" noThreeD="1"/>
</file>

<file path=xl/ctrlProps/ctrlProp116.xml><?xml version="1.0" encoding="utf-8"?>
<formControlPr xmlns="http://schemas.microsoft.com/office/spreadsheetml/2009/9/main" objectType="CheckBox" fmlaLink="$N$49" lockText="1" noThreeD="1"/>
</file>

<file path=xl/ctrlProps/ctrlProp117.xml><?xml version="1.0" encoding="utf-8"?>
<formControlPr xmlns="http://schemas.microsoft.com/office/spreadsheetml/2009/9/main" objectType="CheckBox" fmlaLink="$H$50" lockText="1" noThreeD="1"/>
</file>

<file path=xl/ctrlProps/ctrlProp118.xml><?xml version="1.0" encoding="utf-8"?>
<formControlPr xmlns="http://schemas.microsoft.com/office/spreadsheetml/2009/9/main" objectType="CheckBox" fmlaLink="$K$50" lockText="1" noThreeD="1"/>
</file>

<file path=xl/ctrlProps/ctrlProp119.xml><?xml version="1.0" encoding="utf-8"?>
<formControlPr xmlns="http://schemas.microsoft.com/office/spreadsheetml/2009/9/main" objectType="CheckBox" fmlaLink="$N$50" lockText="1" noThreeD="1"/>
</file>

<file path=xl/ctrlProps/ctrlProp120.xml><?xml version="1.0" encoding="utf-8"?>
<formControlPr xmlns="http://schemas.microsoft.com/office/spreadsheetml/2009/9/main" objectType="CheckBox" fmlaLink="$Q$50" lockText="1" noThreeD="1"/>
</file>

<file path=xl/ctrlProps/ctrlProp121.xml><?xml version="1.0" encoding="utf-8"?>
<formControlPr xmlns="http://schemas.microsoft.com/office/spreadsheetml/2009/9/main" objectType="CheckBox" fmlaLink="$T$50" lockText="1" noThreeD="1"/>
</file>

<file path=xl/ctrlProps/ctrlProp122.xml><?xml version="1.0" encoding="utf-8"?>
<formControlPr xmlns="http://schemas.microsoft.com/office/spreadsheetml/2009/9/main" objectType="CheckBox" fmlaLink="$H$51" lockText="1" noThreeD="1"/>
</file>

<file path=xl/ctrlProps/ctrlProp123.xml><?xml version="1.0" encoding="utf-8"?>
<formControlPr xmlns="http://schemas.microsoft.com/office/spreadsheetml/2009/9/main" objectType="CheckBox" fmlaLink="$H$53" lockText="1" noThreeD="1"/>
</file>

<file path=xl/ctrlProps/ctrlProp124.xml><?xml version="1.0" encoding="utf-8"?>
<formControlPr xmlns="http://schemas.microsoft.com/office/spreadsheetml/2009/9/main" objectType="CheckBox" fmlaLink="$K$53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H$54" lockText="1" noThreeD="1"/>
</file>

<file path=xl/ctrlProps/ctrlProp127.xml><?xml version="1.0" encoding="utf-8"?>
<formControlPr xmlns="http://schemas.microsoft.com/office/spreadsheetml/2009/9/main" objectType="CheckBox" fmlaLink="$K$54" lockText="1" noThreeD="1"/>
</file>

<file path=xl/ctrlProps/ctrlProp128.xml><?xml version="1.0" encoding="utf-8"?>
<formControlPr xmlns="http://schemas.microsoft.com/office/spreadsheetml/2009/9/main" objectType="CheckBox" fmlaLink="$N$54" lockText="1" noThreeD="1"/>
</file>

<file path=xl/ctrlProps/ctrlProp129.xml><?xml version="1.0" encoding="utf-8"?>
<formControlPr xmlns="http://schemas.microsoft.com/office/spreadsheetml/2009/9/main" objectType="CheckBox" fmlaLink="$H$55" lockText="1" noThreeD="1"/>
</file>

<file path=xl/ctrlProps/ctrlProp130.xml><?xml version="1.0" encoding="utf-8"?>
<formControlPr xmlns="http://schemas.microsoft.com/office/spreadsheetml/2009/9/main" objectType="CheckBox" fmlaLink="$K$55" lockText="1" noThreeD="1"/>
</file>

<file path=xl/ctrlProps/ctrlProp131.xml><?xml version="1.0" encoding="utf-8"?>
<formControlPr xmlns="http://schemas.microsoft.com/office/spreadsheetml/2009/9/main" objectType="CheckBox" fmlaLink="$H$56" lockText="1" noThreeD="1"/>
</file>

<file path=xl/ctrlProps/ctrlProp132.xml><?xml version="1.0" encoding="utf-8"?>
<formControlPr xmlns="http://schemas.microsoft.com/office/spreadsheetml/2009/9/main" objectType="CheckBox" fmlaLink="$K$56" lockText="1" noThreeD="1"/>
</file>

<file path=xl/ctrlProps/ctrlProp133.xml><?xml version="1.0" encoding="utf-8"?>
<formControlPr xmlns="http://schemas.microsoft.com/office/spreadsheetml/2009/9/main" objectType="CheckBox" fmlaLink="$N$56" lockText="1" noThreeD="1"/>
</file>

<file path=xl/ctrlProps/ctrlProp134.xml><?xml version="1.0" encoding="utf-8"?>
<formControlPr xmlns="http://schemas.microsoft.com/office/spreadsheetml/2009/9/main" objectType="CheckBox" fmlaLink="$Q$56" lockText="1" noThreeD="1"/>
</file>

<file path=xl/ctrlProps/ctrlProp135.xml><?xml version="1.0" encoding="utf-8"?>
<formControlPr xmlns="http://schemas.microsoft.com/office/spreadsheetml/2009/9/main" objectType="CheckBox" fmlaLink="$T$56" lockText="1" noThreeD="1"/>
</file>

<file path=xl/ctrlProps/ctrlProp136.xml><?xml version="1.0" encoding="utf-8"?>
<formControlPr xmlns="http://schemas.microsoft.com/office/spreadsheetml/2009/9/main" objectType="CheckBox" fmlaLink="$H$57" lockText="1" noThreeD="1"/>
</file>

<file path=xl/ctrlProps/ctrlProp137.xml><?xml version="1.0" encoding="utf-8"?>
<formControlPr xmlns="http://schemas.microsoft.com/office/spreadsheetml/2009/9/main" objectType="CheckBox" fmlaLink="$K$57" lockText="1" noThreeD="1"/>
</file>

<file path=xl/ctrlProps/ctrlProp138.xml><?xml version="1.0" encoding="utf-8"?>
<formControlPr xmlns="http://schemas.microsoft.com/office/spreadsheetml/2009/9/main" objectType="CheckBox" fmlaLink="$N$57" lockText="1" noThreeD="1"/>
</file>

<file path=xl/ctrlProps/ctrlProp139.xml><?xml version="1.0" encoding="utf-8"?>
<formControlPr xmlns="http://schemas.microsoft.com/office/spreadsheetml/2009/9/main" objectType="CheckBox" fmlaLink="$Q$57" lockText="1" noThreeD="1"/>
</file>

<file path=xl/ctrlProps/ctrlProp140.xml><?xml version="1.0" encoding="utf-8"?>
<formControlPr xmlns="http://schemas.microsoft.com/office/spreadsheetml/2009/9/main" objectType="CheckBox" fmlaLink="$H$59" lockText="1" noThreeD="1"/>
</file>

<file path=xl/ctrlProps/ctrlProp141.xml><?xml version="1.0" encoding="utf-8"?>
<formControlPr xmlns="http://schemas.microsoft.com/office/spreadsheetml/2009/9/main" objectType="CheckBox" fmlaLink="$K$59" lockText="1" noThreeD="1"/>
</file>

<file path=xl/ctrlProps/ctrlProp142.xml><?xml version="1.0" encoding="utf-8"?>
<formControlPr xmlns="http://schemas.microsoft.com/office/spreadsheetml/2009/9/main" objectType="CheckBox" fmlaLink="$N$59" lockText="1" noThreeD="1"/>
</file>

<file path=xl/ctrlProps/ctrlProp143.xml><?xml version="1.0" encoding="utf-8"?>
<formControlPr xmlns="http://schemas.microsoft.com/office/spreadsheetml/2009/9/main" objectType="CheckBox" fmlaLink="$Q$59" lockText="1" noThreeD="1"/>
</file>

<file path=xl/ctrlProps/ctrlProp144.xml><?xml version="1.0" encoding="utf-8"?>
<formControlPr xmlns="http://schemas.microsoft.com/office/spreadsheetml/2009/9/main" objectType="CheckBox" fmlaLink="$T$59" lockText="1" noThreeD="1"/>
</file>

<file path=xl/ctrlProps/ctrlProp145.xml><?xml version="1.0" encoding="utf-8"?>
<formControlPr xmlns="http://schemas.microsoft.com/office/spreadsheetml/2009/9/main" objectType="CheckBox" fmlaLink="$H$60" lockText="1" noThreeD="1"/>
</file>

<file path=xl/ctrlProps/ctrlProp146.xml><?xml version="1.0" encoding="utf-8"?>
<formControlPr xmlns="http://schemas.microsoft.com/office/spreadsheetml/2009/9/main" objectType="CheckBox" fmlaLink="$K$60" lockText="1" noThreeD="1"/>
</file>

<file path=xl/ctrlProps/ctrlProp147.xml><?xml version="1.0" encoding="utf-8"?>
<formControlPr xmlns="http://schemas.microsoft.com/office/spreadsheetml/2009/9/main" objectType="CheckBox" fmlaLink="$N$60" lockText="1" noThreeD="1"/>
</file>

<file path=xl/ctrlProps/ctrlProp148.xml><?xml version="1.0" encoding="utf-8"?>
<formControlPr xmlns="http://schemas.microsoft.com/office/spreadsheetml/2009/9/main" objectType="CheckBox" fmlaLink="$Q$60" lockText="1" noThreeD="1"/>
</file>

<file path=xl/ctrlProps/ctrlProp149.xml><?xml version="1.0" encoding="utf-8"?>
<formControlPr xmlns="http://schemas.microsoft.com/office/spreadsheetml/2009/9/main" objectType="CheckBox" fmlaLink="$H$61" lockText="1" noThreeD="1"/>
</file>

<file path=xl/ctrlProps/ctrlProp150.xml><?xml version="1.0" encoding="utf-8"?>
<formControlPr xmlns="http://schemas.microsoft.com/office/spreadsheetml/2009/9/main" objectType="CheckBox" fmlaLink="$K$61" lockText="1" noThreeD="1"/>
</file>

<file path=xl/ctrlProps/ctrlProp151.xml><?xml version="1.0" encoding="utf-8"?>
<formControlPr xmlns="http://schemas.microsoft.com/office/spreadsheetml/2009/9/main" objectType="CheckBox" fmlaLink="$N$61" lockText="1" noThreeD="1"/>
</file>

<file path=xl/ctrlProps/ctrlProp152.xml><?xml version="1.0" encoding="utf-8"?>
<formControlPr xmlns="http://schemas.microsoft.com/office/spreadsheetml/2009/9/main" objectType="CheckBox" fmlaLink="$Q$61" lockText="1" noThreeD="1"/>
</file>

<file path=xl/ctrlProps/ctrlProp153.xml><?xml version="1.0" encoding="utf-8"?>
<formControlPr xmlns="http://schemas.microsoft.com/office/spreadsheetml/2009/9/main" objectType="CheckBox" fmlaLink="$T$61" lockText="1" noThreeD="1"/>
</file>

<file path=xl/ctrlProps/ctrlProp154.xml><?xml version="1.0" encoding="utf-8"?>
<formControlPr xmlns="http://schemas.microsoft.com/office/spreadsheetml/2009/9/main" objectType="CheckBox" fmlaLink="$H$62" lockText="1" noThreeD="1"/>
</file>

<file path=xl/ctrlProps/ctrlProp155.xml><?xml version="1.0" encoding="utf-8"?>
<formControlPr xmlns="http://schemas.microsoft.com/office/spreadsheetml/2009/9/main" objectType="CheckBox" fmlaLink="$K$62" lockText="1" noThreeD="1"/>
</file>

<file path=xl/ctrlProps/ctrlProp156.xml><?xml version="1.0" encoding="utf-8"?>
<formControlPr xmlns="http://schemas.microsoft.com/office/spreadsheetml/2009/9/main" objectType="CheckBox" fmlaLink="$N$62" lockText="1" noThreeD="1"/>
</file>

<file path=xl/ctrlProps/ctrlProp157.xml><?xml version="1.0" encoding="utf-8"?>
<formControlPr xmlns="http://schemas.microsoft.com/office/spreadsheetml/2009/9/main" objectType="CheckBox" fmlaLink="$H$64" lockText="1" noThreeD="1"/>
</file>

<file path=xl/ctrlProps/ctrlProp158.xml><?xml version="1.0" encoding="utf-8"?>
<formControlPr xmlns="http://schemas.microsoft.com/office/spreadsheetml/2009/9/main" objectType="CheckBox" fmlaLink="$K$64" lockText="1" noThreeD="1"/>
</file>

<file path=xl/ctrlProps/ctrlProp159.xml><?xml version="1.0" encoding="utf-8"?>
<formControlPr xmlns="http://schemas.microsoft.com/office/spreadsheetml/2009/9/main" objectType="CheckBox" fmlaLink="$N$64" lockText="1" noThreeD="1"/>
</file>

<file path=xl/ctrlProps/ctrlProp160.xml><?xml version="1.0" encoding="utf-8"?>
<formControlPr xmlns="http://schemas.microsoft.com/office/spreadsheetml/2009/9/main" objectType="CheckBox" fmlaLink="$Q$64" lockText="1" noThreeD="1"/>
</file>

<file path=xl/ctrlProps/ctrlProp161.xml><?xml version="1.0" encoding="utf-8"?>
<formControlPr xmlns="http://schemas.microsoft.com/office/spreadsheetml/2009/9/main" objectType="CheckBox" fmlaLink="$T$64" lockText="1" noThreeD="1"/>
</file>

<file path=xl/ctrlProps/ctrlProp162.xml><?xml version="1.0" encoding="utf-8"?>
<formControlPr xmlns="http://schemas.microsoft.com/office/spreadsheetml/2009/9/main" objectType="CheckBox" fmlaLink="$H$65" lockText="1" noThreeD="1"/>
</file>

<file path=xl/ctrlProps/ctrlProp163.xml><?xml version="1.0" encoding="utf-8"?>
<formControlPr xmlns="http://schemas.microsoft.com/office/spreadsheetml/2009/9/main" objectType="CheckBox" fmlaLink="$H$66" lockText="1" noThreeD="1"/>
</file>

<file path=xl/ctrlProps/ctrlProp164.xml><?xml version="1.0" encoding="utf-8"?>
<formControlPr xmlns="http://schemas.microsoft.com/office/spreadsheetml/2009/9/main" objectType="CheckBox" fmlaLink="$H$67" lockText="1" noThreeD="1"/>
</file>

<file path=xl/ctrlProps/ctrlProp165.xml><?xml version="1.0" encoding="utf-8"?>
<formControlPr xmlns="http://schemas.microsoft.com/office/spreadsheetml/2009/9/main" objectType="CheckBox" fmlaLink="$H$68" lockText="1" noThreeD="1"/>
</file>

<file path=xl/ctrlProps/ctrlProp166.xml><?xml version="1.0" encoding="utf-8"?>
<formControlPr xmlns="http://schemas.microsoft.com/office/spreadsheetml/2009/9/main" objectType="CheckBox" fmlaLink="$H$69" lockText="1" noThreeD="1"/>
</file>

<file path=xl/ctrlProps/ctrlProp167.xml><?xml version="1.0" encoding="utf-8"?>
<formControlPr xmlns="http://schemas.microsoft.com/office/spreadsheetml/2009/9/main" objectType="CheckBox" fmlaLink="$H$70" lockText="1" noThreeD="1"/>
</file>

<file path=xl/ctrlProps/ctrlProp168.xml><?xml version="1.0" encoding="utf-8"?>
<formControlPr xmlns="http://schemas.microsoft.com/office/spreadsheetml/2009/9/main" objectType="CheckBox" fmlaLink="$K$65" lockText="1" noThreeD="1"/>
</file>

<file path=xl/ctrlProps/ctrlProp169.xml><?xml version="1.0" encoding="utf-8"?>
<formControlPr xmlns="http://schemas.microsoft.com/office/spreadsheetml/2009/9/main" objectType="CheckBox" fmlaLink="$K$66" lockText="1" noThreeD="1"/>
</file>

<file path=xl/ctrlProps/ctrlProp170.xml><?xml version="1.0" encoding="utf-8"?>
<formControlPr xmlns="http://schemas.microsoft.com/office/spreadsheetml/2009/9/main" objectType="CheckBox" fmlaLink="$K$67" lockText="1" noThreeD="1"/>
</file>

<file path=xl/ctrlProps/ctrlProp171.xml><?xml version="1.0" encoding="utf-8"?>
<formControlPr xmlns="http://schemas.microsoft.com/office/spreadsheetml/2009/9/main" objectType="CheckBox" fmlaLink="$K$68" lockText="1" noThreeD="1"/>
</file>

<file path=xl/ctrlProps/ctrlProp172.xml><?xml version="1.0" encoding="utf-8"?>
<formControlPr xmlns="http://schemas.microsoft.com/office/spreadsheetml/2009/9/main" objectType="CheckBox" fmlaLink="$K$69" lockText="1" noThreeD="1"/>
</file>

<file path=xl/ctrlProps/ctrlProp173.xml><?xml version="1.0" encoding="utf-8"?>
<formControlPr xmlns="http://schemas.microsoft.com/office/spreadsheetml/2009/9/main" objectType="CheckBox" fmlaLink="$K$70" lockText="1" noThreeD="1"/>
</file>

<file path=xl/ctrlProps/ctrlProp174.xml><?xml version="1.0" encoding="utf-8"?>
<formControlPr xmlns="http://schemas.microsoft.com/office/spreadsheetml/2009/9/main" objectType="CheckBox" fmlaLink="$N$65" lockText="1" noThreeD="1"/>
</file>

<file path=xl/ctrlProps/ctrlProp175.xml><?xml version="1.0" encoding="utf-8"?>
<formControlPr xmlns="http://schemas.microsoft.com/office/spreadsheetml/2009/9/main" objectType="CheckBox" fmlaLink="$N$66" lockText="1" noThreeD="1"/>
</file>

<file path=xl/ctrlProps/ctrlProp176.xml><?xml version="1.0" encoding="utf-8"?>
<formControlPr xmlns="http://schemas.microsoft.com/office/spreadsheetml/2009/9/main" objectType="CheckBox" fmlaLink="$N$67" lockText="1" noThreeD="1"/>
</file>

<file path=xl/ctrlProps/ctrlProp177.xml><?xml version="1.0" encoding="utf-8"?>
<formControlPr xmlns="http://schemas.microsoft.com/office/spreadsheetml/2009/9/main" objectType="CheckBox" fmlaLink="$N$68" lockText="1" noThreeD="1"/>
</file>

<file path=xl/ctrlProps/ctrlProp178.xml><?xml version="1.0" encoding="utf-8"?>
<formControlPr xmlns="http://schemas.microsoft.com/office/spreadsheetml/2009/9/main" objectType="CheckBox" fmlaLink="$N$69" lockText="1" noThreeD="1"/>
</file>

<file path=xl/ctrlProps/ctrlProp179.xml><?xml version="1.0" encoding="utf-8"?>
<formControlPr xmlns="http://schemas.microsoft.com/office/spreadsheetml/2009/9/main" objectType="CheckBox" fmlaLink="$Q$65" lockText="1" noThreeD="1"/>
</file>

<file path=xl/ctrlProps/ctrlProp180.xml><?xml version="1.0" encoding="utf-8"?>
<formControlPr xmlns="http://schemas.microsoft.com/office/spreadsheetml/2009/9/main" objectType="CheckBox" fmlaLink="$Q$66" lockText="1" noThreeD="1"/>
</file>

<file path=xl/ctrlProps/ctrlProp181.xml><?xml version="1.0" encoding="utf-8"?>
<formControlPr xmlns="http://schemas.microsoft.com/office/spreadsheetml/2009/9/main" objectType="CheckBox" fmlaLink="$Q$67" lockText="1" noThreeD="1"/>
</file>

<file path=xl/ctrlProps/ctrlProp182.xml><?xml version="1.0" encoding="utf-8"?>
<formControlPr xmlns="http://schemas.microsoft.com/office/spreadsheetml/2009/9/main" objectType="CheckBox" fmlaLink="$Q$68" lockText="1" noThreeD="1"/>
</file>

<file path=xl/ctrlProps/ctrlProp183.xml><?xml version="1.0" encoding="utf-8"?>
<formControlPr xmlns="http://schemas.microsoft.com/office/spreadsheetml/2009/9/main" objectType="CheckBox" fmlaLink="$Q$69" lockText="1" noThreeD="1"/>
</file>

<file path=xl/ctrlProps/ctrlProp184.xml><?xml version="1.0" encoding="utf-8"?>
<formControlPr xmlns="http://schemas.microsoft.com/office/spreadsheetml/2009/9/main" objectType="CheckBox" fmlaLink="$T$65" lockText="1" noThreeD="1"/>
</file>

<file path=xl/ctrlProps/ctrlProp185.xml><?xml version="1.0" encoding="utf-8"?>
<formControlPr xmlns="http://schemas.microsoft.com/office/spreadsheetml/2009/9/main" objectType="CheckBox" fmlaLink="$T$66" lockText="1" noThreeD="1"/>
</file>

<file path=xl/ctrlProps/ctrlProp186.xml><?xml version="1.0" encoding="utf-8"?>
<formControlPr xmlns="http://schemas.microsoft.com/office/spreadsheetml/2009/9/main" objectType="CheckBox" fmlaLink="$T$67" lockText="1" noThreeD="1"/>
</file>

<file path=xl/ctrlProps/ctrlProp187.xml><?xml version="1.0" encoding="utf-8"?>
<formControlPr xmlns="http://schemas.microsoft.com/office/spreadsheetml/2009/9/main" objectType="CheckBox" fmlaLink="$T$68" lockText="1" noThreeD="1"/>
</file>

<file path=xl/ctrlProps/ctrlProp188.xml><?xml version="1.0" encoding="utf-8"?>
<formControlPr xmlns="http://schemas.microsoft.com/office/spreadsheetml/2009/9/main" objectType="CheckBox" fmlaLink="$T$69" lockText="1" noThreeD="1"/>
</file>

<file path=xl/ctrlProps/ctrlProp189.xml><?xml version="1.0" encoding="utf-8"?>
<formControlPr xmlns="http://schemas.microsoft.com/office/spreadsheetml/2009/9/main" objectType="CheckBox" fmlaLink="$H$71" lockText="1" noThreeD="1"/>
</file>

<file path=xl/ctrlProps/ctrlProp190.xml><?xml version="1.0" encoding="utf-8"?>
<formControlPr xmlns="http://schemas.microsoft.com/office/spreadsheetml/2009/9/main" objectType="CheckBox" fmlaLink="$K$71" lockText="1" noThreeD="1"/>
</file>

<file path=xl/ctrlProps/ctrlProp191.xml><?xml version="1.0" encoding="utf-8"?>
<formControlPr xmlns="http://schemas.microsoft.com/office/spreadsheetml/2009/9/main" objectType="CheckBox" fmlaLink="$N$71" lockText="1" noThreeD="1"/>
</file>

<file path=xl/ctrlProps/ctrlProp192.xml><?xml version="1.0" encoding="utf-8"?>
<formControlPr xmlns="http://schemas.microsoft.com/office/spreadsheetml/2009/9/main" objectType="CheckBox" fmlaLink="$Q$71" lockText="1" noThreeD="1"/>
</file>

<file path=xl/ctrlProps/ctrlProp193.xml><?xml version="1.0" encoding="utf-8"?>
<formControlPr xmlns="http://schemas.microsoft.com/office/spreadsheetml/2009/9/main" objectType="CheckBox" fmlaLink="$T$71" lockText="1" noThreeD="1"/>
</file>

<file path=xl/ctrlProps/ctrlProp194.xml><?xml version="1.0" encoding="utf-8"?>
<formControlPr xmlns="http://schemas.microsoft.com/office/spreadsheetml/2009/9/main" objectType="CheckBox" fmlaLink="$H$73" lockText="1" noThreeD="1"/>
</file>

<file path=xl/ctrlProps/ctrlProp195.xml><?xml version="1.0" encoding="utf-8"?>
<formControlPr xmlns="http://schemas.microsoft.com/office/spreadsheetml/2009/9/main" objectType="CheckBox" fmlaLink="$H$74" lockText="1" noThreeD="1"/>
</file>

<file path=xl/ctrlProps/ctrlProp196.xml><?xml version="1.0" encoding="utf-8"?>
<formControlPr xmlns="http://schemas.microsoft.com/office/spreadsheetml/2009/9/main" objectType="CheckBox" fmlaLink="$K$73" lockText="1" noThreeD="1"/>
</file>

<file path=xl/ctrlProps/ctrlProp197.xml><?xml version="1.0" encoding="utf-8"?>
<formControlPr xmlns="http://schemas.microsoft.com/office/spreadsheetml/2009/9/main" objectType="CheckBox" fmlaLink="$K$74" lockText="1" noThreeD="1"/>
</file>

<file path=xl/ctrlProps/ctrlProp198.xml><?xml version="1.0" encoding="utf-8"?>
<formControlPr xmlns="http://schemas.microsoft.com/office/spreadsheetml/2009/9/main" objectType="CheckBox" fmlaLink="$N$73" lockText="1" noThreeD="1"/>
</file>

<file path=xl/ctrlProps/ctrlProp199.xml><?xml version="1.0" encoding="utf-8"?>
<formControlPr xmlns="http://schemas.microsoft.com/office/spreadsheetml/2009/9/main" objectType="CheckBox" fmlaLink="$Q$73" lockText="1" noThreeD="1"/>
</file>

<file path=xl/ctrlProps/ctrlProp200.xml><?xml version="1.0" encoding="utf-8"?>
<formControlPr xmlns="http://schemas.microsoft.com/office/spreadsheetml/2009/9/main" objectType="CheckBox" fmlaLink="$T$73" lockText="1" noThreeD="1"/>
</file>

<file path=xl/ctrlProps/ctrlProp201.xml><?xml version="1.0" encoding="utf-8"?>
<formControlPr xmlns="http://schemas.microsoft.com/office/spreadsheetml/2009/9/main" objectType="CheckBox" fmlaLink="$H$76" lockText="1" noThreeD="1"/>
</file>

<file path=xl/ctrlProps/ctrlProp202.xml><?xml version="1.0" encoding="utf-8"?>
<formControlPr xmlns="http://schemas.microsoft.com/office/spreadsheetml/2009/9/main" objectType="CheckBox" fmlaLink="$K$76" lockText="1" noThreeD="1"/>
</file>

<file path=xl/ctrlProps/ctrlProp203.xml><?xml version="1.0" encoding="utf-8"?>
<formControlPr xmlns="http://schemas.microsoft.com/office/spreadsheetml/2009/9/main" objectType="CheckBox" fmlaLink="$N$76" lockText="1" noThreeD="1"/>
</file>

<file path=xl/ctrlProps/ctrlProp204.xml><?xml version="1.0" encoding="utf-8"?>
<formControlPr xmlns="http://schemas.microsoft.com/office/spreadsheetml/2009/9/main" objectType="CheckBox" fmlaLink="$H$77" lockText="1" noThreeD="1"/>
</file>

<file path=xl/ctrlProps/ctrlProp205.xml><?xml version="1.0" encoding="utf-8"?>
<formControlPr xmlns="http://schemas.microsoft.com/office/spreadsheetml/2009/9/main" objectType="CheckBox" fmlaLink="$H$78" lockText="1" noThreeD="1"/>
</file>

<file path=xl/ctrlProps/ctrlProp206.xml><?xml version="1.0" encoding="utf-8"?>
<formControlPr xmlns="http://schemas.microsoft.com/office/spreadsheetml/2009/9/main" objectType="CheckBox" fmlaLink="$H$79" lockText="1" noThreeD="1"/>
</file>

<file path=xl/ctrlProps/ctrlProp207.xml><?xml version="1.0" encoding="utf-8"?>
<formControlPr xmlns="http://schemas.microsoft.com/office/spreadsheetml/2009/9/main" objectType="CheckBox" fmlaLink="$K$77" lockText="1" noThreeD="1"/>
</file>

<file path=xl/ctrlProps/ctrlProp208.xml><?xml version="1.0" encoding="utf-8"?>
<formControlPr xmlns="http://schemas.microsoft.com/office/spreadsheetml/2009/9/main" objectType="CheckBox" fmlaLink="$K$78" lockText="1" noThreeD="1"/>
</file>

<file path=xl/ctrlProps/ctrlProp209.xml><?xml version="1.0" encoding="utf-8"?>
<formControlPr xmlns="http://schemas.microsoft.com/office/spreadsheetml/2009/9/main" objectType="CheckBox" fmlaLink="$N$77" lockText="1" noThreeD="1"/>
</file>

<file path=xl/ctrlProps/ctrlProp210.xml><?xml version="1.0" encoding="utf-8"?>
<formControlPr xmlns="http://schemas.microsoft.com/office/spreadsheetml/2009/9/main" objectType="CheckBox" fmlaLink="$N$78" lockText="1" noThreeD="1"/>
</file>

<file path=xl/ctrlProps/ctrlProp211.xml><?xml version="1.0" encoding="utf-8"?>
<formControlPr xmlns="http://schemas.microsoft.com/office/spreadsheetml/2009/9/main" objectType="CheckBox" fmlaLink="$Q$77" lockText="1" noThreeD="1"/>
</file>

<file path=xl/ctrlProps/ctrlProp212.xml><?xml version="1.0" encoding="utf-8"?>
<formControlPr xmlns="http://schemas.microsoft.com/office/spreadsheetml/2009/9/main" objectType="CheckBox" fmlaLink="$Q$78" lockText="1" noThreeD="1"/>
</file>

<file path=xl/ctrlProps/ctrlProp213.xml><?xml version="1.0" encoding="utf-8"?>
<formControlPr xmlns="http://schemas.microsoft.com/office/spreadsheetml/2009/9/main" objectType="CheckBox" fmlaLink="$T$77" lockText="1" noThreeD="1"/>
</file>

<file path=xl/ctrlProps/ctrlProp214.xml><?xml version="1.0" encoding="utf-8"?>
<formControlPr xmlns="http://schemas.microsoft.com/office/spreadsheetml/2009/9/main" objectType="CheckBox" fmlaLink="$T$78" lockText="1" noThreeD="1"/>
</file>

<file path=xl/ctrlProps/ctrlProp215.xml><?xml version="1.0" encoding="utf-8"?>
<formControlPr xmlns="http://schemas.microsoft.com/office/spreadsheetml/2009/9/main" objectType="CheckBox" fmlaLink="$H$80" lockText="1" noThreeD="1"/>
</file>

<file path=xl/ctrlProps/ctrlProp216.xml><?xml version="1.0" encoding="utf-8"?>
<formControlPr xmlns="http://schemas.microsoft.com/office/spreadsheetml/2009/9/main" objectType="CheckBox" fmlaLink="$K$79" lockText="1" noThreeD="1"/>
</file>

<file path=xl/ctrlProps/ctrlProp217.xml><?xml version="1.0" encoding="utf-8"?>
<formControlPr xmlns="http://schemas.microsoft.com/office/spreadsheetml/2009/9/main" objectType="CheckBox" fmlaLink="$K$80" lockText="1" noThreeD="1"/>
</file>

<file path=xl/ctrlProps/ctrlProp218.xml><?xml version="1.0" encoding="utf-8"?>
<formControlPr xmlns="http://schemas.microsoft.com/office/spreadsheetml/2009/9/main" objectType="CheckBox" fmlaLink="$N$79" lockText="1" noThreeD="1"/>
</file>

<file path=xl/ctrlProps/ctrlProp219.xml><?xml version="1.0" encoding="utf-8"?>
<formControlPr xmlns="http://schemas.microsoft.com/office/spreadsheetml/2009/9/main" objectType="CheckBox" fmlaLink="$N$80" lockText="1" noThreeD="1"/>
</file>

<file path=xl/ctrlProps/ctrlProp220.xml><?xml version="1.0" encoding="utf-8"?>
<formControlPr xmlns="http://schemas.microsoft.com/office/spreadsheetml/2009/9/main" objectType="CheckBox" fmlaLink="$Q$79" lockText="1" noThreeD="1"/>
</file>

<file path=xl/ctrlProps/ctrlProp221.xml><?xml version="1.0" encoding="utf-8"?>
<formControlPr xmlns="http://schemas.microsoft.com/office/spreadsheetml/2009/9/main" objectType="CheckBox" fmlaLink="$T$79" lockText="1" noThreeD="1"/>
</file>

<file path=xl/ctrlProps/ctrlProp222.xml><?xml version="1.0" encoding="utf-8"?>
<formControlPr xmlns="http://schemas.microsoft.com/office/spreadsheetml/2009/9/main" objectType="CheckBox" fmlaLink="$H$81" lockText="1" noThreeD="1"/>
</file>

<file path=xl/ctrlProps/ctrlProp223.xml><?xml version="1.0" encoding="utf-8"?>
<formControlPr xmlns="http://schemas.microsoft.com/office/spreadsheetml/2009/9/main" objectType="CheckBox" fmlaLink="$H$82" lockText="1" noThreeD="1"/>
</file>

<file path=xl/ctrlProps/ctrlProp224.xml><?xml version="1.0" encoding="utf-8"?>
<formControlPr xmlns="http://schemas.microsoft.com/office/spreadsheetml/2009/9/main" objectType="CheckBox" fmlaLink="$K$81" lockText="1" noThreeD="1"/>
</file>

<file path=xl/ctrlProps/ctrlProp225.xml><?xml version="1.0" encoding="utf-8"?>
<formControlPr xmlns="http://schemas.microsoft.com/office/spreadsheetml/2009/9/main" objectType="CheckBox" fmlaLink="$N$81" lockText="1" noThreeD="1"/>
</file>

<file path=xl/ctrlProps/ctrlProp226.xml><?xml version="1.0" encoding="utf-8"?>
<formControlPr xmlns="http://schemas.microsoft.com/office/spreadsheetml/2009/9/main" objectType="CheckBox" fmlaLink="$Q$81" lockText="1" noThreeD="1"/>
</file>

<file path=xl/ctrlProps/ctrlProp227.xml><?xml version="1.0" encoding="utf-8"?>
<formControlPr xmlns="http://schemas.microsoft.com/office/spreadsheetml/2009/9/main" objectType="CheckBox" fmlaLink="$T$81" lockText="1" noThreeD="1"/>
</file>

<file path=xl/ctrlProps/ctrlProp228.xml><?xml version="1.0" encoding="utf-8"?>
<formControlPr xmlns="http://schemas.microsoft.com/office/spreadsheetml/2009/9/main" objectType="CheckBox" fmlaLink="$H$83" lockText="1" noThreeD="1"/>
</file>

<file path=xl/ctrlProps/ctrlProp229.xml><?xml version="1.0" encoding="utf-8"?>
<formControlPr xmlns="http://schemas.microsoft.com/office/spreadsheetml/2009/9/main" objectType="CheckBox" fmlaLink="$K$83" lockText="1" noThreeD="1"/>
</file>

<file path=xl/ctrlProps/ctrlProp230.xml><?xml version="1.0" encoding="utf-8"?>
<formControlPr xmlns="http://schemas.microsoft.com/office/spreadsheetml/2009/9/main" objectType="CheckBox" fmlaLink="$H$85" lockText="1" noThreeD="1"/>
</file>

<file path=xl/ctrlProps/ctrlProp231.xml><?xml version="1.0" encoding="utf-8"?>
<formControlPr xmlns="http://schemas.microsoft.com/office/spreadsheetml/2009/9/main" objectType="CheckBox" fmlaLink="$H$86" lockText="1" noThreeD="1"/>
</file>

<file path=xl/ctrlProps/ctrlProp232.xml><?xml version="1.0" encoding="utf-8"?>
<formControlPr xmlns="http://schemas.microsoft.com/office/spreadsheetml/2009/9/main" objectType="CheckBox" fmlaLink="$K$85" lockText="1" noThreeD="1"/>
</file>

<file path=xl/ctrlProps/ctrlProp233.xml><?xml version="1.0" encoding="utf-8"?>
<formControlPr xmlns="http://schemas.microsoft.com/office/spreadsheetml/2009/9/main" objectType="CheckBox" fmlaLink="$K$86" lockText="1" noThreeD="1"/>
</file>

<file path=xl/ctrlProps/ctrlProp234.xml><?xml version="1.0" encoding="utf-8"?>
<formControlPr xmlns="http://schemas.microsoft.com/office/spreadsheetml/2009/9/main" objectType="CheckBox" fmlaLink="$N$85" lockText="1" noThreeD="1"/>
</file>

<file path=xl/ctrlProps/ctrlProp235.xml><?xml version="1.0" encoding="utf-8"?>
<formControlPr xmlns="http://schemas.microsoft.com/office/spreadsheetml/2009/9/main" objectType="CheckBox" fmlaLink="$N$86" lockText="1" noThreeD="1"/>
</file>

<file path=xl/ctrlProps/ctrlProp236.xml><?xml version="1.0" encoding="utf-8"?>
<formControlPr xmlns="http://schemas.microsoft.com/office/spreadsheetml/2009/9/main" objectType="CheckBox" fmlaLink="$Q$85" lockText="1" noThreeD="1"/>
</file>

<file path=xl/ctrlProps/ctrlProp237.xml><?xml version="1.0" encoding="utf-8"?>
<formControlPr xmlns="http://schemas.microsoft.com/office/spreadsheetml/2009/9/main" objectType="CheckBox" fmlaLink="$T$85" lockText="1" noThreeD="1"/>
</file>

<file path=xl/ctrlProps/ctrlProp238.xml><?xml version="1.0" encoding="utf-8"?>
<formControlPr xmlns="http://schemas.microsoft.com/office/spreadsheetml/2009/9/main" objectType="CheckBox" fmlaLink="$H$88" lockText="1" noThreeD="1"/>
</file>

<file path=xl/ctrlProps/ctrlProp239.xml><?xml version="1.0" encoding="utf-8"?>
<formControlPr xmlns="http://schemas.microsoft.com/office/spreadsheetml/2009/9/main" objectType="CheckBox" fmlaLink="$K$88" lockText="1" noThreeD="1"/>
</file>

<file path=xl/ctrlProps/ctrlProp240.xml><?xml version="1.0" encoding="utf-8"?>
<formControlPr xmlns="http://schemas.microsoft.com/office/spreadsheetml/2009/9/main" objectType="CheckBox" fmlaLink="$N$88" lockText="1" noThreeD="1"/>
</file>

<file path=xl/ctrlProps/ctrlProp241.xml><?xml version="1.0" encoding="utf-8"?>
<formControlPr xmlns="http://schemas.microsoft.com/office/spreadsheetml/2009/9/main" objectType="CheckBox" fmlaLink="$Q$88" lockText="1" noThreeD="1"/>
</file>

<file path=xl/ctrlProps/ctrlProp242.xml><?xml version="1.0" encoding="utf-8"?>
<formControlPr xmlns="http://schemas.microsoft.com/office/spreadsheetml/2009/9/main" objectType="CheckBox" fmlaLink="$H$89" lockText="1" noThreeD="1"/>
</file>

<file path=xl/ctrlProps/ctrlProp243.xml><?xml version="1.0" encoding="utf-8"?>
<formControlPr xmlns="http://schemas.microsoft.com/office/spreadsheetml/2009/9/main" objectType="CheckBox" fmlaLink="$K$89" lockText="1" noThreeD="1"/>
</file>

<file path=xl/ctrlProps/ctrlProp244.xml><?xml version="1.0" encoding="utf-8"?>
<formControlPr xmlns="http://schemas.microsoft.com/office/spreadsheetml/2009/9/main" objectType="CheckBox" fmlaLink="$N$89" lockText="1" noThreeD="1"/>
</file>

<file path=xl/ctrlProps/ctrlProp245.xml><?xml version="1.0" encoding="utf-8"?>
<formControlPr xmlns="http://schemas.microsoft.com/office/spreadsheetml/2009/9/main" objectType="CheckBox" fmlaLink="$H$90" lockText="1" noThreeD="1"/>
</file>

<file path=xl/ctrlProps/ctrlProp246.xml><?xml version="1.0" encoding="utf-8"?>
<formControlPr xmlns="http://schemas.microsoft.com/office/spreadsheetml/2009/9/main" objectType="CheckBox" fmlaLink="$H$91" lockText="1" noThreeD="1"/>
</file>

<file path=xl/ctrlProps/ctrlProp247.xml><?xml version="1.0" encoding="utf-8"?>
<formControlPr xmlns="http://schemas.microsoft.com/office/spreadsheetml/2009/9/main" objectType="CheckBox" fmlaLink="$K$90" lockText="1" noThreeD="1"/>
</file>

<file path=xl/ctrlProps/ctrlProp248.xml><?xml version="1.0" encoding="utf-8"?>
<formControlPr xmlns="http://schemas.microsoft.com/office/spreadsheetml/2009/9/main" objectType="CheckBox" fmlaLink="$K$91" lockText="1" noThreeD="1"/>
</file>

<file path=xl/ctrlProps/ctrlProp249.xml><?xml version="1.0" encoding="utf-8"?>
<formControlPr xmlns="http://schemas.microsoft.com/office/spreadsheetml/2009/9/main" objectType="CheckBox" fmlaLink="$N$90" lockText="1" noThreeD="1"/>
</file>

<file path=xl/ctrlProps/ctrlProp250.xml><?xml version="1.0" encoding="utf-8"?>
<formControlPr xmlns="http://schemas.microsoft.com/office/spreadsheetml/2009/9/main" objectType="CheckBox" fmlaLink="$Q$90" lockText="1" noThreeD="1"/>
</file>

<file path=xl/ctrlProps/ctrlProp251.xml><?xml version="1.0" encoding="utf-8"?>
<formControlPr xmlns="http://schemas.microsoft.com/office/spreadsheetml/2009/9/main" objectType="CheckBox" fmlaLink="$T$90" lockText="1" noThreeD="1"/>
</file>

<file path=xl/ctrlProps/ctrlProp252.xml><?xml version="1.0" encoding="utf-8"?>
<formControlPr xmlns="http://schemas.microsoft.com/office/spreadsheetml/2009/9/main" objectType="CheckBox" fmlaLink="$H$92" lockText="1" noThreeD="1"/>
</file>

<file path=xl/ctrlProps/ctrlProp253.xml><?xml version="1.0" encoding="utf-8"?>
<formControlPr xmlns="http://schemas.microsoft.com/office/spreadsheetml/2009/9/main" objectType="CheckBox" fmlaLink="$K$92" lockText="1" noThreeD="1"/>
</file>

<file path=xl/ctrlProps/ctrlProp254.xml><?xml version="1.0" encoding="utf-8"?>
<formControlPr xmlns="http://schemas.microsoft.com/office/spreadsheetml/2009/9/main" objectType="CheckBox" fmlaLink="$N$92" lockText="1" noThreeD="1"/>
</file>

<file path=xl/ctrlProps/ctrlProp255.xml><?xml version="1.0" encoding="utf-8"?>
<formControlPr xmlns="http://schemas.microsoft.com/office/spreadsheetml/2009/9/main" objectType="CheckBox" fmlaLink="$Q$92" lockText="1" noThreeD="1"/>
</file>

<file path=xl/ctrlProps/ctrlProp256.xml><?xml version="1.0" encoding="utf-8"?>
<formControlPr xmlns="http://schemas.microsoft.com/office/spreadsheetml/2009/9/main" objectType="CheckBox" fmlaLink="$T$92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6" lockText="1" noThreeD="1"/>
</file>

<file path=xl/ctrlProps/ctrlProp518.xml><?xml version="1.0" encoding="utf-8"?>
<formControlPr xmlns="http://schemas.microsoft.com/office/spreadsheetml/2009/9/main" objectType="CheckBox" fmlaLink="$H$197" lockText="1" noThreeD="1"/>
</file>

<file path=xl/ctrlProps/ctrlProp519.xml><?xml version="1.0" encoding="utf-8"?>
<formControlPr xmlns="http://schemas.microsoft.com/office/spreadsheetml/2009/9/main" objectType="CheckBox" fmlaLink="$H$198" lockText="1" noThreeD="1"/>
</file>

<file path=xl/ctrlProps/ctrlProp520.xml><?xml version="1.0" encoding="utf-8"?>
<formControlPr xmlns="http://schemas.microsoft.com/office/spreadsheetml/2009/9/main" objectType="CheckBox" fmlaLink="$H$199" lockText="1" noThreeD="1"/>
</file>

<file path=xl/ctrlProps/ctrlProp521.xml><?xml version="1.0" encoding="utf-8"?>
<formControlPr xmlns="http://schemas.microsoft.com/office/spreadsheetml/2009/9/main" objectType="CheckBox" fmlaLink="$H$200" lockText="1" noThreeD="1"/>
</file>

<file path=xl/ctrlProps/ctrlProp522.xml><?xml version="1.0" encoding="utf-8"?>
<formControlPr xmlns="http://schemas.microsoft.com/office/spreadsheetml/2009/9/main" objectType="CheckBox" fmlaLink="$K$196" lockText="1" noThreeD="1"/>
</file>

<file path=xl/ctrlProps/ctrlProp523.xml><?xml version="1.0" encoding="utf-8"?>
<formControlPr xmlns="http://schemas.microsoft.com/office/spreadsheetml/2009/9/main" objectType="CheckBox" fmlaLink="$K$197" lockText="1" noThreeD="1"/>
</file>

<file path=xl/ctrlProps/ctrlProp524.xml><?xml version="1.0" encoding="utf-8"?>
<formControlPr xmlns="http://schemas.microsoft.com/office/spreadsheetml/2009/9/main" objectType="CheckBox" fmlaLink="$K$198" lockText="1" noThreeD="1"/>
</file>

<file path=xl/ctrlProps/ctrlProp525.xml><?xml version="1.0" encoding="utf-8"?>
<formControlPr xmlns="http://schemas.microsoft.com/office/spreadsheetml/2009/9/main" objectType="CheckBox" fmlaLink="$K$199" lockText="1" noThreeD="1"/>
</file>

<file path=xl/ctrlProps/ctrlProp526.xml><?xml version="1.0" encoding="utf-8"?>
<formControlPr xmlns="http://schemas.microsoft.com/office/spreadsheetml/2009/9/main" objectType="CheckBox" fmlaLink="$K$200" lockText="1" noThreeD="1"/>
</file>

<file path=xl/ctrlProps/ctrlProp527.xml><?xml version="1.0" encoding="utf-8"?>
<formControlPr xmlns="http://schemas.microsoft.com/office/spreadsheetml/2009/9/main" objectType="CheckBox" fmlaLink="$N$197" lockText="1" noThreeD="1"/>
</file>

<file path=xl/ctrlProps/ctrlProp528.xml><?xml version="1.0" encoding="utf-8"?>
<formControlPr xmlns="http://schemas.microsoft.com/office/spreadsheetml/2009/9/main" objectType="CheckBox" fmlaLink="$N$198" lockText="1" noThreeD="1"/>
</file>

<file path=xl/ctrlProps/ctrlProp529.xml><?xml version="1.0" encoding="utf-8"?>
<formControlPr xmlns="http://schemas.microsoft.com/office/spreadsheetml/2009/9/main" objectType="CheckBox" fmlaLink="$N$199" lockText="1" noThreeD="1"/>
</file>

<file path=xl/ctrlProps/ctrlProp530.xml><?xml version="1.0" encoding="utf-8"?>
<formControlPr xmlns="http://schemas.microsoft.com/office/spreadsheetml/2009/9/main" objectType="CheckBox" fmlaLink="$N$200" lockText="1" noThreeD="1"/>
</file>

<file path=xl/ctrlProps/ctrlProp531.xml><?xml version="1.0" encoding="utf-8"?>
<formControlPr xmlns="http://schemas.microsoft.com/office/spreadsheetml/2009/9/main" objectType="CheckBox" fmlaLink="$Q$197" lockText="1" noThreeD="1"/>
</file>

<file path=xl/ctrlProps/ctrlProp532.xml><?xml version="1.0" encoding="utf-8"?>
<formControlPr xmlns="http://schemas.microsoft.com/office/spreadsheetml/2009/9/main" objectType="CheckBox" fmlaLink="$Q$198" lockText="1" noThreeD="1"/>
</file>

<file path=xl/ctrlProps/ctrlProp533.xml><?xml version="1.0" encoding="utf-8"?>
<formControlPr xmlns="http://schemas.microsoft.com/office/spreadsheetml/2009/9/main" objectType="CheckBox" fmlaLink="$Q$199" lockText="1" noThreeD="1"/>
</file>

<file path=xl/ctrlProps/ctrlProp534.xml><?xml version="1.0" encoding="utf-8"?>
<formControlPr xmlns="http://schemas.microsoft.com/office/spreadsheetml/2009/9/main" objectType="CheckBox" fmlaLink="$T$197" lockText="1" noThreeD="1"/>
</file>

<file path=xl/ctrlProps/ctrlProp535.xml><?xml version="1.0" encoding="utf-8"?>
<formControlPr xmlns="http://schemas.microsoft.com/office/spreadsheetml/2009/9/main" objectType="CheckBox" fmlaLink="$T$199" lockText="1" noThreeD="1"/>
</file>

<file path=xl/ctrlProps/ctrlProp536.xml><?xml version="1.0" encoding="utf-8"?>
<formControlPr xmlns="http://schemas.microsoft.com/office/spreadsheetml/2009/9/main" objectType="CheckBox" fmlaLink="$H$202" lockText="1" noThreeD="1"/>
</file>

<file path=xl/ctrlProps/ctrlProp537.xml><?xml version="1.0" encoding="utf-8"?>
<formControlPr xmlns="http://schemas.microsoft.com/office/spreadsheetml/2009/9/main" objectType="CheckBox" fmlaLink="$H$203" lockText="1" noThreeD="1"/>
</file>

<file path=xl/ctrlProps/ctrlProp538.xml><?xml version="1.0" encoding="utf-8"?>
<formControlPr xmlns="http://schemas.microsoft.com/office/spreadsheetml/2009/9/main" objectType="CheckBox" fmlaLink="$K$202" lockText="1" noThreeD="1"/>
</file>

<file path=xl/ctrlProps/ctrlProp539.xml><?xml version="1.0" encoding="utf-8"?>
<formControlPr xmlns="http://schemas.microsoft.com/office/spreadsheetml/2009/9/main" objectType="CheckBox" fmlaLink="$K$203" lockText="1" noThreeD="1"/>
</file>

<file path=xl/ctrlProps/ctrlProp540.xml><?xml version="1.0" encoding="utf-8"?>
<formControlPr xmlns="http://schemas.microsoft.com/office/spreadsheetml/2009/9/main" objectType="CheckBox" fmlaLink="$N$202" lockText="1" noThreeD="1"/>
</file>

<file path=xl/ctrlProps/ctrlProp541.xml><?xml version="1.0" encoding="utf-8"?>
<formControlPr xmlns="http://schemas.microsoft.com/office/spreadsheetml/2009/9/main" objectType="CheckBox" fmlaLink="$N$203" lockText="1" noThreeD="1"/>
</file>

<file path=xl/ctrlProps/ctrlProp542.xml><?xml version="1.0" encoding="utf-8"?>
<formControlPr xmlns="http://schemas.microsoft.com/office/spreadsheetml/2009/9/main" objectType="CheckBox" fmlaLink="$Q$202" lockText="1" noThreeD="1"/>
</file>

<file path=xl/ctrlProps/ctrlProp543.xml><?xml version="1.0" encoding="utf-8"?>
<formControlPr xmlns="http://schemas.microsoft.com/office/spreadsheetml/2009/9/main" objectType="CheckBox" fmlaLink="$T$202" lockText="1" noThreeD="1"/>
</file>

<file path=xl/ctrlProps/ctrlProp544.xml><?xml version="1.0" encoding="utf-8"?>
<formControlPr xmlns="http://schemas.microsoft.com/office/spreadsheetml/2009/9/main" objectType="CheckBox" fmlaLink="$H$204" lockText="1" noThreeD="1"/>
</file>

<file path=xl/ctrlProps/ctrlProp545.xml><?xml version="1.0" encoding="utf-8"?>
<formControlPr xmlns="http://schemas.microsoft.com/office/spreadsheetml/2009/9/main" objectType="CheckBox" fmlaLink="$H$205" lockText="1" noThreeD="1"/>
</file>

<file path=xl/ctrlProps/ctrlProp546.xml><?xml version="1.0" encoding="utf-8"?>
<formControlPr xmlns="http://schemas.microsoft.com/office/spreadsheetml/2009/9/main" objectType="CheckBox" fmlaLink="$H$206" lockText="1" noThreeD="1"/>
</file>

<file path=xl/ctrlProps/ctrlProp547.xml><?xml version="1.0" encoding="utf-8"?>
<formControlPr xmlns="http://schemas.microsoft.com/office/spreadsheetml/2009/9/main" objectType="CheckBox" fmlaLink="$H$207" lockText="1" noThreeD="1"/>
</file>

<file path=xl/ctrlProps/ctrlProp548.xml><?xml version="1.0" encoding="utf-8"?>
<formControlPr xmlns="http://schemas.microsoft.com/office/spreadsheetml/2009/9/main" objectType="CheckBox" fmlaLink="$K$204" lockText="1" noThreeD="1"/>
</file>

<file path=xl/ctrlProps/ctrlProp549.xml><?xml version="1.0" encoding="utf-8"?>
<formControlPr xmlns="http://schemas.microsoft.com/office/spreadsheetml/2009/9/main" objectType="CheckBox" fmlaLink="$K$205" lockText="1" noThreeD="1"/>
</file>

<file path=xl/ctrlProps/ctrlProp550.xml><?xml version="1.0" encoding="utf-8"?>
<formControlPr xmlns="http://schemas.microsoft.com/office/spreadsheetml/2009/9/main" objectType="CheckBox" fmlaLink="$K$206" lockText="1" noThreeD="1"/>
</file>

<file path=xl/ctrlProps/ctrlProp551.xml><?xml version="1.0" encoding="utf-8"?>
<formControlPr xmlns="http://schemas.microsoft.com/office/spreadsheetml/2009/9/main" objectType="CheckBox" fmlaLink="$K$207" lockText="1" noThreeD="1"/>
</file>

<file path=xl/ctrlProps/ctrlProp552.xml><?xml version="1.0" encoding="utf-8"?>
<formControlPr xmlns="http://schemas.microsoft.com/office/spreadsheetml/2009/9/main" objectType="CheckBox" fmlaLink="$N$204" lockText="1" noThreeD="1"/>
</file>

<file path=xl/ctrlProps/ctrlProp553.xml><?xml version="1.0" encoding="utf-8"?>
<formControlPr xmlns="http://schemas.microsoft.com/office/spreadsheetml/2009/9/main" objectType="CheckBox" fmlaLink="$N$206" lockText="1" noThreeD="1"/>
</file>

<file path=xl/ctrlProps/ctrlProp554.xml><?xml version="1.0" encoding="utf-8"?>
<formControlPr xmlns="http://schemas.microsoft.com/office/spreadsheetml/2009/9/main" objectType="CheckBox" fmlaLink="$N$207" lockText="1" noThreeD="1"/>
</file>

<file path=xl/ctrlProps/ctrlProp555.xml><?xml version="1.0" encoding="utf-8"?>
<formControlPr xmlns="http://schemas.microsoft.com/office/spreadsheetml/2009/9/main" objectType="CheckBox" fmlaLink="$Q$206" lockText="1" noThreeD="1"/>
</file>

<file path=xl/ctrlProps/ctrlProp556.xml><?xml version="1.0" encoding="utf-8"?>
<formControlPr xmlns="http://schemas.microsoft.com/office/spreadsheetml/2009/9/main" objectType="CheckBox" fmlaLink="$H$209" lockText="1" noThreeD="1"/>
</file>

<file path=xl/ctrlProps/ctrlProp557.xml><?xml version="1.0" encoding="utf-8"?>
<formControlPr xmlns="http://schemas.microsoft.com/office/spreadsheetml/2009/9/main" objectType="CheckBox" fmlaLink="$K$209" lockText="1" noThreeD="1"/>
</file>

<file path=xl/ctrlProps/ctrlProp558.xml><?xml version="1.0" encoding="utf-8"?>
<formControlPr xmlns="http://schemas.microsoft.com/office/spreadsheetml/2009/9/main" objectType="CheckBox" fmlaLink="$H$210" lockText="1" noThreeD="1"/>
</file>

<file path=xl/ctrlProps/ctrlProp559.xml><?xml version="1.0" encoding="utf-8"?>
<formControlPr xmlns="http://schemas.microsoft.com/office/spreadsheetml/2009/9/main" objectType="CheckBox" fmlaLink="$H$211" lockText="1" noThreeD="1"/>
</file>

<file path=xl/ctrlProps/ctrlProp560.xml><?xml version="1.0" encoding="utf-8"?>
<formControlPr xmlns="http://schemas.microsoft.com/office/spreadsheetml/2009/9/main" objectType="CheckBox" fmlaLink="$H$212" lockText="1" noThreeD="1"/>
</file>

<file path=xl/ctrlProps/ctrlProp561.xml><?xml version="1.0" encoding="utf-8"?>
<formControlPr xmlns="http://schemas.microsoft.com/office/spreadsheetml/2009/9/main" objectType="CheckBox" fmlaLink="$K$210" lockText="1" noThreeD="1"/>
</file>

<file path=xl/ctrlProps/ctrlProp562.xml><?xml version="1.0" encoding="utf-8"?>
<formControlPr xmlns="http://schemas.microsoft.com/office/spreadsheetml/2009/9/main" objectType="CheckBox" fmlaLink="$K$211" lockText="1" noThreeD="1"/>
</file>

<file path=xl/ctrlProps/ctrlProp563.xml><?xml version="1.0" encoding="utf-8"?>
<formControlPr xmlns="http://schemas.microsoft.com/office/spreadsheetml/2009/9/main" objectType="CheckBox" fmlaLink="$K$212" lockText="1" noThreeD="1"/>
</file>

<file path=xl/ctrlProps/ctrlProp564.xml><?xml version="1.0" encoding="utf-8"?>
<formControlPr xmlns="http://schemas.microsoft.com/office/spreadsheetml/2009/9/main" objectType="CheckBox" fmlaLink="$N$210" lockText="1" noThreeD="1"/>
</file>

<file path=xl/ctrlProps/ctrlProp565.xml><?xml version="1.0" encoding="utf-8"?>
<formControlPr xmlns="http://schemas.microsoft.com/office/spreadsheetml/2009/9/main" objectType="CheckBox" fmlaLink="$N$211" lockText="1" noThreeD="1"/>
</file>

<file path=xl/ctrlProps/ctrlProp566.xml><?xml version="1.0" encoding="utf-8"?>
<formControlPr xmlns="http://schemas.microsoft.com/office/spreadsheetml/2009/9/main" objectType="CheckBox" fmlaLink="$N$212" lockText="1" noThreeD="1"/>
</file>

<file path=xl/ctrlProps/ctrlProp567.xml><?xml version="1.0" encoding="utf-8"?>
<formControlPr xmlns="http://schemas.microsoft.com/office/spreadsheetml/2009/9/main" objectType="CheckBox" fmlaLink="$Q$210" lockText="1" noThreeD="1"/>
</file>

<file path=xl/ctrlProps/ctrlProp568.xml><?xml version="1.0" encoding="utf-8"?>
<formControlPr xmlns="http://schemas.microsoft.com/office/spreadsheetml/2009/9/main" objectType="CheckBox" fmlaLink="$Q$211" lockText="1" noThreeD="1"/>
</file>

<file path=xl/ctrlProps/ctrlProp569.xml><?xml version="1.0" encoding="utf-8"?>
<formControlPr xmlns="http://schemas.microsoft.com/office/spreadsheetml/2009/9/main" objectType="CheckBox" fmlaLink="$T$210" lockText="1" noThreeD="1"/>
</file>

<file path=xl/ctrlProps/ctrlProp570.xml><?xml version="1.0" encoding="utf-8"?>
<formControlPr xmlns="http://schemas.microsoft.com/office/spreadsheetml/2009/9/main" objectType="CheckBox" fmlaLink="$T$211" lockText="1" noThreeD="1"/>
</file>

<file path=xl/ctrlProps/ctrlProp571.xml><?xml version="1.0" encoding="utf-8"?>
<formControlPr xmlns="http://schemas.microsoft.com/office/spreadsheetml/2009/9/main" objectType="CheckBox" fmlaLink="$H$213" lockText="1" noThreeD="1"/>
</file>

<file path=xl/ctrlProps/ctrlProp572.xml><?xml version="1.0" encoding="utf-8"?>
<formControlPr xmlns="http://schemas.microsoft.com/office/spreadsheetml/2009/9/main" objectType="CheckBox" fmlaLink="$H$214" lockText="1" noThreeD="1"/>
</file>

<file path=xl/ctrlProps/ctrlProp573.xml><?xml version="1.0" encoding="utf-8"?>
<formControlPr xmlns="http://schemas.microsoft.com/office/spreadsheetml/2009/9/main" objectType="CheckBox" fmlaLink="$H$215" lockText="1" noThreeD="1"/>
</file>

<file path=xl/ctrlProps/ctrlProp574.xml><?xml version="1.0" encoding="utf-8"?>
<formControlPr xmlns="http://schemas.microsoft.com/office/spreadsheetml/2009/9/main" objectType="CheckBox" fmlaLink="$H$216" lockText="1" noThreeD="1"/>
</file>

<file path=xl/ctrlProps/ctrlProp575.xml><?xml version="1.0" encoding="utf-8"?>
<formControlPr xmlns="http://schemas.microsoft.com/office/spreadsheetml/2009/9/main" objectType="CheckBox" fmlaLink="$H$217" lockText="1" noThreeD="1"/>
</file>

<file path=xl/ctrlProps/ctrlProp576.xml><?xml version="1.0" encoding="utf-8"?>
<formControlPr xmlns="http://schemas.microsoft.com/office/spreadsheetml/2009/9/main" objectType="CheckBox" fmlaLink="$H$218" lockText="1" noThreeD="1"/>
</file>

<file path=xl/ctrlProps/ctrlProp577.xml><?xml version="1.0" encoding="utf-8"?>
<formControlPr xmlns="http://schemas.microsoft.com/office/spreadsheetml/2009/9/main" objectType="CheckBox" fmlaLink="$K$214" lockText="1" noThreeD="1"/>
</file>

<file path=xl/ctrlProps/ctrlProp578.xml><?xml version="1.0" encoding="utf-8"?>
<formControlPr xmlns="http://schemas.microsoft.com/office/spreadsheetml/2009/9/main" objectType="CheckBox" fmlaLink="$K$215" lockText="1" noThreeD="1"/>
</file>

<file path=xl/ctrlProps/ctrlProp579.xml><?xml version="1.0" encoding="utf-8"?>
<formControlPr xmlns="http://schemas.microsoft.com/office/spreadsheetml/2009/9/main" objectType="CheckBox" fmlaLink="$K$216" lockText="1" noThreeD="1"/>
</file>

<file path=xl/ctrlProps/ctrlProp580.xml><?xml version="1.0" encoding="utf-8"?>
<formControlPr xmlns="http://schemas.microsoft.com/office/spreadsheetml/2009/9/main" objectType="CheckBox" fmlaLink="$K$217" lockText="1" noThreeD="1"/>
</file>

<file path=xl/ctrlProps/ctrlProp581.xml><?xml version="1.0" encoding="utf-8"?>
<formControlPr xmlns="http://schemas.microsoft.com/office/spreadsheetml/2009/9/main" objectType="CheckBox" fmlaLink="$K$218" lockText="1" noThreeD="1"/>
</file>

<file path=xl/ctrlProps/ctrlProp582.xml><?xml version="1.0" encoding="utf-8"?>
<formControlPr xmlns="http://schemas.microsoft.com/office/spreadsheetml/2009/9/main" objectType="CheckBox" fmlaLink="$N$214" lockText="1" noThreeD="1"/>
</file>

<file path=xl/ctrlProps/ctrlProp583.xml><?xml version="1.0" encoding="utf-8"?>
<formControlPr xmlns="http://schemas.microsoft.com/office/spreadsheetml/2009/9/main" objectType="CheckBox" fmlaLink="$N$215" lockText="1" noThreeD="1"/>
</file>

<file path=xl/ctrlProps/ctrlProp584.xml><?xml version="1.0" encoding="utf-8"?>
<formControlPr xmlns="http://schemas.microsoft.com/office/spreadsheetml/2009/9/main" objectType="CheckBox" fmlaLink="$N$216" lockText="1" noThreeD="1"/>
</file>

<file path=xl/ctrlProps/ctrlProp585.xml><?xml version="1.0" encoding="utf-8"?>
<formControlPr xmlns="http://schemas.microsoft.com/office/spreadsheetml/2009/9/main" objectType="CheckBox" fmlaLink="$N$217" lockText="1" noThreeD="1"/>
</file>

<file path=xl/ctrlProps/ctrlProp586.xml><?xml version="1.0" encoding="utf-8"?>
<formControlPr xmlns="http://schemas.microsoft.com/office/spreadsheetml/2009/9/main" objectType="CheckBox" fmlaLink="$N$218" lockText="1" noThreeD="1"/>
</file>

<file path=xl/ctrlProps/ctrlProp587.xml><?xml version="1.0" encoding="utf-8"?>
<formControlPr xmlns="http://schemas.microsoft.com/office/spreadsheetml/2009/9/main" objectType="CheckBox" fmlaLink="$Q$216" lockText="1" noThreeD="1"/>
</file>

<file path=xl/ctrlProps/ctrlProp588.xml><?xml version="1.0" encoding="utf-8"?>
<formControlPr xmlns="http://schemas.microsoft.com/office/spreadsheetml/2009/9/main" objectType="CheckBox" fmlaLink="$Q$218" lockText="1" noThreeD="1"/>
</file>

<file path=xl/ctrlProps/ctrlProp589.xml><?xml version="1.0" encoding="utf-8"?>
<formControlPr xmlns="http://schemas.microsoft.com/office/spreadsheetml/2009/9/main" objectType="CheckBox" fmlaLink="$T$216" lockText="1" noThreeD="1"/>
</file>

<file path=xl/ctrlProps/ctrlProp590.xml><?xml version="1.0" encoding="utf-8"?>
<formControlPr xmlns="http://schemas.microsoft.com/office/spreadsheetml/2009/9/main" objectType="CheckBox" fmlaLink="$H$220" lockText="1" noThreeD="1"/>
</file>

<file path=xl/ctrlProps/ctrlProp591.xml><?xml version="1.0" encoding="utf-8"?>
<formControlPr xmlns="http://schemas.microsoft.com/office/spreadsheetml/2009/9/main" objectType="CheckBox" fmlaLink="$H$221" lockText="1" noThreeD="1"/>
</file>

<file path=xl/ctrlProps/ctrlProp592.xml><?xml version="1.0" encoding="utf-8"?>
<formControlPr xmlns="http://schemas.microsoft.com/office/spreadsheetml/2009/9/main" objectType="CheckBox" fmlaLink="$H$222" lockText="1" noThreeD="1"/>
</file>

<file path=xl/ctrlProps/ctrlProp593.xml><?xml version="1.0" encoding="utf-8"?>
<formControlPr xmlns="http://schemas.microsoft.com/office/spreadsheetml/2009/9/main" objectType="CheckBox" fmlaLink="$H$223" lockText="1" noThreeD="1"/>
</file>

<file path=xl/ctrlProps/ctrlProp594.xml><?xml version="1.0" encoding="utf-8"?>
<formControlPr xmlns="http://schemas.microsoft.com/office/spreadsheetml/2009/9/main" objectType="CheckBox" fmlaLink="$H$224" lockText="1" noThreeD="1"/>
</file>

<file path=xl/ctrlProps/ctrlProp595.xml><?xml version="1.0" encoding="utf-8"?>
<formControlPr xmlns="http://schemas.microsoft.com/office/spreadsheetml/2009/9/main" objectType="CheckBox" fmlaLink="$K$220" lockText="1" noThreeD="1"/>
</file>

<file path=xl/ctrlProps/ctrlProp596.xml><?xml version="1.0" encoding="utf-8"?>
<formControlPr xmlns="http://schemas.microsoft.com/office/spreadsheetml/2009/9/main" objectType="CheckBox" fmlaLink="$K$221" lockText="1" noThreeD="1"/>
</file>

<file path=xl/ctrlProps/ctrlProp597.xml><?xml version="1.0" encoding="utf-8"?>
<formControlPr xmlns="http://schemas.microsoft.com/office/spreadsheetml/2009/9/main" objectType="CheckBox" fmlaLink="$K$222" lockText="1" noThreeD="1"/>
</file>

<file path=xl/ctrlProps/ctrlProp598.xml><?xml version="1.0" encoding="utf-8"?>
<formControlPr xmlns="http://schemas.microsoft.com/office/spreadsheetml/2009/9/main" objectType="CheckBox" fmlaLink="$K$224" lockText="1" noThreeD="1"/>
</file>

<file path=xl/ctrlProps/ctrlProp599.xml><?xml version="1.0" encoding="utf-8"?>
<formControlPr xmlns="http://schemas.microsoft.com/office/spreadsheetml/2009/9/main" objectType="CheckBox" fmlaLink="$N$220" lockText="1" noThreeD="1"/>
</file>

<file path=xl/ctrlProps/ctrlProp600.xml><?xml version="1.0" encoding="utf-8"?>
<formControlPr xmlns="http://schemas.microsoft.com/office/spreadsheetml/2009/9/main" objectType="CheckBox" fmlaLink="$N$221" lockText="1" noThreeD="1"/>
</file>

<file path=xl/ctrlProps/ctrlProp601.xml><?xml version="1.0" encoding="utf-8"?>
<formControlPr xmlns="http://schemas.microsoft.com/office/spreadsheetml/2009/9/main" objectType="CheckBox" fmlaLink="$N$224" lockText="1" noThreeD="1"/>
</file>

<file path=xl/ctrlProps/ctrlProp602.xml><?xml version="1.0" encoding="utf-8"?>
<formControlPr xmlns="http://schemas.microsoft.com/office/spreadsheetml/2009/9/main" objectType="CheckBox" fmlaLink="$Q$220" lockText="1" noThreeD="1"/>
</file>

<file path=xl/ctrlProps/ctrlProp603.xml><?xml version="1.0" encoding="utf-8"?>
<formControlPr xmlns="http://schemas.microsoft.com/office/spreadsheetml/2009/9/main" objectType="CheckBox" fmlaLink="$Q$224" lockText="1" noThreeD="1"/>
</file>

<file path=xl/ctrlProps/ctrlProp604.xml><?xml version="1.0" encoding="utf-8"?>
<formControlPr xmlns="http://schemas.microsoft.com/office/spreadsheetml/2009/9/main" objectType="CheckBox" fmlaLink="$H$226" lockText="1" noThreeD="1"/>
</file>

<file path=xl/ctrlProps/ctrlProp605.xml><?xml version="1.0" encoding="utf-8"?>
<formControlPr xmlns="http://schemas.microsoft.com/office/spreadsheetml/2009/9/main" objectType="CheckBox" fmlaLink="$H$228" lockText="1" noThreeD="1"/>
</file>

<file path=xl/ctrlProps/ctrlProp606.xml><?xml version="1.0" encoding="utf-8"?>
<formControlPr xmlns="http://schemas.microsoft.com/office/spreadsheetml/2009/9/main" objectType="CheckBox" fmlaLink="$K$226" lockText="1" noThreeD="1"/>
</file>

<file path=xl/ctrlProps/ctrlProp607.xml><?xml version="1.0" encoding="utf-8"?>
<formControlPr xmlns="http://schemas.microsoft.com/office/spreadsheetml/2009/9/main" objectType="CheckBox" fmlaLink="$K$228" lockText="1" noThreeD="1"/>
</file>

<file path=xl/ctrlProps/ctrlProp608.xml><?xml version="1.0" encoding="utf-8"?>
<formControlPr xmlns="http://schemas.microsoft.com/office/spreadsheetml/2009/9/main" objectType="CheckBox" fmlaLink="$N$226" lockText="1" noThreeD="1"/>
</file>

<file path=xl/ctrlProps/ctrlProp609.xml><?xml version="1.0" encoding="utf-8"?>
<formControlPr xmlns="http://schemas.microsoft.com/office/spreadsheetml/2009/9/main" objectType="CheckBox" fmlaLink="$Q$226" lockText="1" noThreeD="1"/>
</file>

<file path=xl/ctrlProps/ctrlProp610.xml><?xml version="1.0" encoding="utf-8"?>
<formControlPr xmlns="http://schemas.microsoft.com/office/spreadsheetml/2009/9/main" objectType="CheckBox" fmlaLink="$T$226" lockText="1" noThreeD="1"/>
</file>

<file path=xl/ctrlProps/ctrlProp611.xml><?xml version="1.0" encoding="utf-8"?>
<formControlPr xmlns="http://schemas.microsoft.com/office/spreadsheetml/2009/9/main" objectType="CheckBox" fmlaLink="$H$229" lockText="1" noThreeD="1"/>
</file>

<file path=xl/ctrlProps/ctrlProp612.xml><?xml version="1.0" encoding="utf-8"?>
<formControlPr xmlns="http://schemas.microsoft.com/office/spreadsheetml/2009/9/main" objectType="CheckBox" fmlaLink="$K$229" lockText="1" noThreeD="1"/>
</file>

<file path=xl/ctrlProps/ctrlProp613.xml><?xml version="1.0" encoding="utf-8"?>
<formControlPr xmlns="http://schemas.microsoft.com/office/spreadsheetml/2009/9/main" objectType="CheckBox" fmlaLink="$N$229" lockText="1" noThreeD="1"/>
</file>

<file path=xl/ctrlProps/ctrlProp614.xml><?xml version="1.0" encoding="utf-8"?>
<formControlPr xmlns="http://schemas.microsoft.com/office/spreadsheetml/2009/9/main" objectType="CheckBox" fmlaLink="$Q$229" lockText="1" noThreeD="1"/>
</file>

<file path=xl/ctrlProps/ctrlProp615.xml><?xml version="1.0" encoding="utf-8"?>
<formControlPr xmlns="http://schemas.microsoft.com/office/spreadsheetml/2009/9/main" objectType="CheckBox" fmlaLink="$H$230" lockText="1" noThreeD="1"/>
</file>

<file path=xl/ctrlProps/ctrlProp616.xml><?xml version="1.0" encoding="utf-8"?>
<formControlPr xmlns="http://schemas.microsoft.com/office/spreadsheetml/2009/9/main" objectType="CheckBox" fmlaLink="$K$230" lockText="1" noThreeD="1"/>
</file>

<file path=xl/ctrlProps/ctrlProp617.xml><?xml version="1.0" encoding="utf-8"?>
<formControlPr xmlns="http://schemas.microsoft.com/office/spreadsheetml/2009/9/main" objectType="CheckBox" fmlaLink="$N$230" lockText="1" noThreeD="1"/>
</file>

<file path=xl/ctrlProps/ctrlProp618.xml><?xml version="1.0" encoding="utf-8"?>
<formControlPr xmlns="http://schemas.microsoft.com/office/spreadsheetml/2009/9/main" objectType="CheckBox" fmlaLink="$Q$230" lockText="1" noThreeD="1"/>
</file>

<file path=xl/ctrlProps/ctrlProp619.xml><?xml version="1.0" encoding="utf-8"?>
<formControlPr xmlns="http://schemas.microsoft.com/office/spreadsheetml/2009/9/main" objectType="CheckBox" fmlaLink="$H$232" lockText="1" noThreeD="1"/>
</file>

<file path=xl/ctrlProps/ctrlProp620.xml><?xml version="1.0" encoding="utf-8"?>
<formControlPr xmlns="http://schemas.microsoft.com/office/spreadsheetml/2009/9/main" objectType="CheckBox" fmlaLink="$H$233" lockText="1" noThreeD="1"/>
</file>

<file path=xl/ctrlProps/ctrlProp621.xml><?xml version="1.0" encoding="utf-8"?>
<formControlPr xmlns="http://schemas.microsoft.com/office/spreadsheetml/2009/9/main" objectType="CheckBox" fmlaLink="$K$233" lockText="1" noThreeD="1"/>
</file>

<file path=xl/ctrlProps/ctrlProp622.xml><?xml version="1.0" encoding="utf-8"?>
<formControlPr xmlns="http://schemas.microsoft.com/office/spreadsheetml/2009/9/main" objectType="CheckBox" fmlaLink="$N$233" lockText="1" noThreeD="1"/>
</file>

<file path=xl/ctrlProps/ctrlProp623.xml><?xml version="1.0" encoding="utf-8"?>
<formControlPr xmlns="http://schemas.microsoft.com/office/spreadsheetml/2009/9/main" objectType="CheckBox" fmlaLink="$H$234" lockText="1" noThreeD="1"/>
</file>

<file path=xl/ctrlProps/ctrlProp624.xml><?xml version="1.0" encoding="utf-8"?>
<formControlPr xmlns="http://schemas.microsoft.com/office/spreadsheetml/2009/9/main" objectType="CheckBox" fmlaLink="$H$235" lockText="1" noThreeD="1"/>
</file>

<file path=xl/ctrlProps/ctrlProp625.xml><?xml version="1.0" encoding="utf-8"?>
<formControlPr xmlns="http://schemas.microsoft.com/office/spreadsheetml/2009/9/main" objectType="CheckBox" fmlaLink="$H$237" lockText="1" noThreeD="1"/>
</file>

<file path=xl/ctrlProps/ctrlProp626.xml><?xml version="1.0" encoding="utf-8"?>
<formControlPr xmlns="http://schemas.microsoft.com/office/spreadsheetml/2009/9/main" objectType="CheckBox" fmlaLink="$K$234" lockText="1" noThreeD="1"/>
</file>

<file path=xl/ctrlProps/ctrlProp627.xml><?xml version="1.0" encoding="utf-8"?>
<formControlPr xmlns="http://schemas.microsoft.com/office/spreadsheetml/2009/9/main" objectType="CheckBox" fmlaLink="$K$235" lockText="1" noThreeD="1"/>
</file>

<file path=xl/ctrlProps/ctrlProp628.xml><?xml version="1.0" encoding="utf-8"?>
<formControlPr xmlns="http://schemas.microsoft.com/office/spreadsheetml/2009/9/main" objectType="CheckBox" fmlaLink="$K$236" lockText="1" noThreeD="1"/>
</file>

<file path=xl/ctrlProps/ctrlProp629.xml><?xml version="1.0" encoding="utf-8"?>
<formControlPr xmlns="http://schemas.microsoft.com/office/spreadsheetml/2009/9/main" objectType="CheckBox" fmlaLink="$N$234" lockText="1" noThreeD="1"/>
</file>

<file path=xl/ctrlProps/ctrlProp630.xml><?xml version="1.0" encoding="utf-8"?>
<formControlPr xmlns="http://schemas.microsoft.com/office/spreadsheetml/2009/9/main" objectType="CheckBox" fmlaLink="$N$235" lockText="1" noThreeD="1"/>
</file>

<file path=xl/ctrlProps/ctrlProp631.xml><?xml version="1.0" encoding="utf-8"?>
<formControlPr xmlns="http://schemas.microsoft.com/office/spreadsheetml/2009/9/main" objectType="CheckBox" fmlaLink="$N$236" lockText="1" noThreeD="1"/>
</file>

<file path=xl/ctrlProps/ctrlProp632.xml><?xml version="1.0" encoding="utf-8"?>
<formControlPr xmlns="http://schemas.microsoft.com/office/spreadsheetml/2009/9/main" objectType="CheckBox" fmlaLink="$Q$234" lockText="1" noThreeD="1"/>
</file>

<file path=xl/ctrlProps/ctrlProp633.xml><?xml version="1.0" encoding="utf-8"?>
<formControlPr xmlns="http://schemas.microsoft.com/office/spreadsheetml/2009/9/main" objectType="CheckBox" fmlaLink="$Q$235" lockText="1" noThreeD="1"/>
</file>

<file path=xl/ctrlProps/ctrlProp634.xml><?xml version="1.0" encoding="utf-8"?>
<formControlPr xmlns="http://schemas.microsoft.com/office/spreadsheetml/2009/9/main" objectType="CheckBox" fmlaLink="$Q$236" lockText="1" noThreeD="1"/>
</file>

<file path=xl/ctrlProps/ctrlProp635.xml><?xml version="1.0" encoding="utf-8"?>
<formControlPr xmlns="http://schemas.microsoft.com/office/spreadsheetml/2009/9/main" objectType="CheckBox" fmlaLink="$T$234" lockText="1" noThreeD="1"/>
</file>

<file path=xl/ctrlProps/ctrlProp636.xml><?xml version="1.0" encoding="utf-8"?>
<formControlPr xmlns="http://schemas.microsoft.com/office/spreadsheetml/2009/9/main" objectType="CheckBox" fmlaLink="$T$235" lockText="1" noThreeD="1"/>
</file>

<file path=xl/ctrlProps/ctrlProp637.xml><?xml version="1.0" encoding="utf-8"?>
<formControlPr xmlns="http://schemas.microsoft.com/office/spreadsheetml/2009/9/main" objectType="CheckBox" fmlaLink="$T$236" lockText="1" noThreeD="1"/>
</file>

<file path=xl/ctrlProps/ctrlProp638.xml><?xml version="1.0" encoding="utf-8"?>
<formControlPr xmlns="http://schemas.microsoft.com/office/spreadsheetml/2009/9/main" objectType="CheckBox" fmlaLink="$H$238" lockText="1" noThreeD="1"/>
</file>

<file path=xl/ctrlProps/ctrlProp639.xml><?xml version="1.0" encoding="utf-8"?>
<formControlPr xmlns="http://schemas.microsoft.com/office/spreadsheetml/2009/9/main" objectType="CheckBox" fmlaLink="$H$239" lockText="1" noThreeD="1"/>
</file>

<file path=xl/ctrlProps/ctrlProp640.xml><?xml version="1.0" encoding="utf-8"?>
<formControlPr xmlns="http://schemas.microsoft.com/office/spreadsheetml/2009/9/main" objectType="CheckBox" fmlaLink="$K$238" lockText="1" noThreeD="1"/>
</file>

<file path=xl/ctrlProps/ctrlProp641.xml><?xml version="1.0" encoding="utf-8"?>
<formControlPr xmlns="http://schemas.microsoft.com/office/spreadsheetml/2009/9/main" objectType="CheckBox" fmlaLink="$K$239" lockText="1" noThreeD="1"/>
</file>

<file path=xl/ctrlProps/ctrlProp642.xml><?xml version="1.0" encoding="utf-8"?>
<formControlPr xmlns="http://schemas.microsoft.com/office/spreadsheetml/2009/9/main" objectType="CheckBox" fmlaLink="$N$238" lockText="1" noThreeD="1"/>
</file>

<file path=xl/ctrlProps/ctrlProp643.xml><?xml version="1.0" encoding="utf-8"?>
<formControlPr xmlns="http://schemas.microsoft.com/office/spreadsheetml/2009/9/main" objectType="CheckBox" fmlaLink="$Q$238" lockText="1" noThreeD="1"/>
</file>

<file path=xl/ctrlProps/ctrlProp644.xml><?xml version="1.0" encoding="utf-8"?>
<formControlPr xmlns="http://schemas.microsoft.com/office/spreadsheetml/2009/9/main" objectType="CheckBox" fmlaLink="$T$238" lockText="1" noThreeD="1"/>
</file>

<file path=xl/ctrlProps/ctrlProp645.xml><?xml version="1.0" encoding="utf-8"?>
<formControlPr xmlns="http://schemas.microsoft.com/office/spreadsheetml/2009/9/main" objectType="CheckBox" fmlaLink="$H$241" lockText="1" noThreeD="1"/>
</file>

<file path=xl/ctrlProps/ctrlProp646.xml><?xml version="1.0" encoding="utf-8"?>
<formControlPr xmlns="http://schemas.microsoft.com/office/spreadsheetml/2009/9/main" objectType="CheckBox" fmlaLink="$H$242" lockText="1" noThreeD="1"/>
</file>

<file path=xl/ctrlProps/ctrlProp647.xml><?xml version="1.0" encoding="utf-8"?>
<formControlPr xmlns="http://schemas.microsoft.com/office/spreadsheetml/2009/9/main" objectType="CheckBox" fmlaLink="$K$241" lockText="1" noThreeD="1"/>
</file>

<file path=xl/ctrlProps/ctrlProp648.xml><?xml version="1.0" encoding="utf-8"?>
<formControlPr xmlns="http://schemas.microsoft.com/office/spreadsheetml/2009/9/main" objectType="CheckBox" fmlaLink="$K$242" lockText="1" noThreeD="1"/>
</file>

<file path=xl/ctrlProps/ctrlProp649.xml><?xml version="1.0" encoding="utf-8"?>
<formControlPr xmlns="http://schemas.microsoft.com/office/spreadsheetml/2009/9/main" objectType="CheckBox" fmlaLink="$H$244" lockText="1" noThreeD="1"/>
</file>

<file path=xl/ctrlProps/ctrlProp650.xml><?xml version="1.0" encoding="utf-8"?>
<formControlPr xmlns="http://schemas.microsoft.com/office/spreadsheetml/2009/9/main" objectType="CheckBox" fmlaLink="$H$245" lockText="1" noThreeD="1"/>
</file>

<file path=xl/ctrlProps/ctrlProp651.xml><?xml version="1.0" encoding="utf-8"?>
<formControlPr xmlns="http://schemas.microsoft.com/office/spreadsheetml/2009/9/main" objectType="CheckBox" fmlaLink="$H$246" lockText="1" noThreeD="1"/>
</file>

<file path=xl/ctrlProps/ctrlProp652.xml><?xml version="1.0" encoding="utf-8"?>
<formControlPr xmlns="http://schemas.microsoft.com/office/spreadsheetml/2009/9/main" objectType="CheckBox" fmlaLink="$H$247" lockText="1" noThreeD="1"/>
</file>

<file path=xl/ctrlProps/ctrlProp653.xml><?xml version="1.0" encoding="utf-8"?>
<formControlPr xmlns="http://schemas.microsoft.com/office/spreadsheetml/2009/9/main" objectType="CheckBox" fmlaLink="$H$250" lockText="1" noThreeD="1"/>
</file>

<file path=xl/ctrlProps/ctrlProp654.xml><?xml version="1.0" encoding="utf-8"?>
<formControlPr xmlns="http://schemas.microsoft.com/office/spreadsheetml/2009/9/main" objectType="CheckBox" fmlaLink="$K$244" lockText="1" noThreeD="1"/>
</file>

<file path=xl/ctrlProps/ctrlProp655.xml><?xml version="1.0" encoding="utf-8"?>
<formControlPr xmlns="http://schemas.microsoft.com/office/spreadsheetml/2009/9/main" objectType="CheckBox" fmlaLink="$K$247" lockText="1" noThreeD="1"/>
</file>

<file path=xl/ctrlProps/ctrlProp656.xml><?xml version="1.0" encoding="utf-8"?>
<formControlPr xmlns="http://schemas.microsoft.com/office/spreadsheetml/2009/9/main" objectType="CheckBox" fmlaLink="$K$248" lockText="1" noThreeD="1"/>
</file>

<file path=xl/ctrlProps/ctrlProp657.xml><?xml version="1.0" encoding="utf-8"?>
<formControlPr xmlns="http://schemas.microsoft.com/office/spreadsheetml/2009/9/main" objectType="CheckBox" fmlaLink="$N$244" lockText="1" noThreeD="1"/>
</file>

<file path=xl/ctrlProps/ctrlProp658.xml><?xml version="1.0" encoding="utf-8"?>
<formControlPr xmlns="http://schemas.microsoft.com/office/spreadsheetml/2009/9/main" objectType="CheckBox" fmlaLink="$Q$244" lockText="1" noThreeD="1"/>
</file>

<file path=xl/ctrlProps/ctrlProp659.xml><?xml version="1.0" encoding="utf-8"?>
<formControlPr xmlns="http://schemas.microsoft.com/office/spreadsheetml/2009/9/main" objectType="CheckBox" fmlaLink="$H$252" lockText="1" noThreeD="1"/>
</file>

<file path=xl/ctrlProps/ctrlProp660.xml><?xml version="1.0" encoding="utf-8"?>
<formControlPr xmlns="http://schemas.microsoft.com/office/spreadsheetml/2009/9/main" objectType="CheckBox" fmlaLink="$H$253" lockText="1" noThreeD="1"/>
</file>

<file path=xl/ctrlProps/ctrlProp661.xml><?xml version="1.0" encoding="utf-8"?>
<formControlPr xmlns="http://schemas.microsoft.com/office/spreadsheetml/2009/9/main" objectType="CheckBox" fmlaLink="$K$252" lockText="1" noThreeD="1"/>
</file>

<file path=xl/ctrlProps/ctrlProp662.xml><?xml version="1.0" encoding="utf-8"?>
<formControlPr xmlns="http://schemas.microsoft.com/office/spreadsheetml/2009/9/main" objectType="CheckBox" fmlaLink="$N$252" lockText="1" noThreeD="1"/>
</file>

<file path=xl/ctrlProps/ctrlProp663.xml><?xml version="1.0" encoding="utf-8"?>
<formControlPr xmlns="http://schemas.microsoft.com/office/spreadsheetml/2009/9/main" objectType="CheckBox" fmlaLink="$H$254" lockText="1" noThreeD="1"/>
</file>

<file path=xl/ctrlProps/ctrlProp664.xml><?xml version="1.0" encoding="utf-8"?>
<formControlPr xmlns="http://schemas.microsoft.com/office/spreadsheetml/2009/9/main" objectType="CheckBox" fmlaLink="$H$255" lockText="1" noThreeD="1"/>
</file>

<file path=xl/ctrlProps/ctrlProp665.xml><?xml version="1.0" encoding="utf-8"?>
<formControlPr xmlns="http://schemas.microsoft.com/office/spreadsheetml/2009/9/main" objectType="CheckBox" fmlaLink="$H$256" lockText="1" noThreeD="1"/>
</file>

<file path=xl/ctrlProps/ctrlProp666.xml><?xml version="1.0" encoding="utf-8"?>
<formControlPr xmlns="http://schemas.microsoft.com/office/spreadsheetml/2009/9/main" objectType="CheckBox" fmlaLink="$K$254" lockText="1" noThreeD="1"/>
</file>

<file path=xl/ctrlProps/ctrlProp667.xml><?xml version="1.0" encoding="utf-8"?>
<formControlPr xmlns="http://schemas.microsoft.com/office/spreadsheetml/2009/9/main" objectType="CheckBox" fmlaLink="$K$255" lockText="1" noThreeD="1"/>
</file>

<file path=xl/ctrlProps/ctrlProp668.xml><?xml version="1.0" encoding="utf-8"?>
<formControlPr xmlns="http://schemas.microsoft.com/office/spreadsheetml/2009/9/main" objectType="CheckBox" fmlaLink="$N$254" lockText="1" noThreeD="1"/>
</file>

<file path=xl/ctrlProps/ctrlProp669.xml><?xml version="1.0" encoding="utf-8"?>
<formControlPr xmlns="http://schemas.microsoft.com/office/spreadsheetml/2009/9/main" objectType="CheckBox" fmlaLink="$N$255" lockText="1" noThreeD="1"/>
</file>

<file path=xl/ctrlProps/ctrlProp670.xml><?xml version="1.0" encoding="utf-8"?>
<formControlPr xmlns="http://schemas.microsoft.com/office/spreadsheetml/2009/9/main" objectType="CheckBox" fmlaLink="$Q$254" lockText="1" noThreeD="1"/>
</file>

<file path=xl/ctrlProps/ctrlProp671.xml><?xml version="1.0" encoding="utf-8"?>
<formControlPr xmlns="http://schemas.microsoft.com/office/spreadsheetml/2009/9/main" objectType="CheckBox" fmlaLink="$Q$255" lockText="1" noThreeD="1"/>
</file>

<file path=xl/ctrlProps/ctrlProp672.xml><?xml version="1.0" encoding="utf-8"?>
<formControlPr xmlns="http://schemas.microsoft.com/office/spreadsheetml/2009/9/main" objectType="CheckBox" fmlaLink="$T$254" lockText="1" noThreeD="1"/>
</file>

<file path=xl/ctrlProps/ctrlProp673.xml><?xml version="1.0" encoding="utf-8"?>
<formControlPr xmlns="http://schemas.microsoft.com/office/spreadsheetml/2009/9/main" objectType="CheckBox" fmlaLink="$T$255" lockText="1" noThreeD="1"/>
</file>

<file path=xl/ctrlProps/ctrlProp674.xml><?xml version="1.0" encoding="utf-8"?>
<formControlPr xmlns="http://schemas.microsoft.com/office/spreadsheetml/2009/9/main" objectType="CheckBox" fmlaLink="$H$257" lockText="1" noThreeD="1"/>
</file>

<file path=xl/ctrlProps/ctrlProp675.xml><?xml version="1.0" encoding="utf-8"?>
<formControlPr xmlns="http://schemas.microsoft.com/office/spreadsheetml/2009/9/main" objectType="CheckBox" fmlaLink="$H$258" lockText="1" noThreeD="1"/>
</file>

<file path=xl/ctrlProps/ctrlProp676.xml><?xml version="1.0" encoding="utf-8"?>
<formControlPr xmlns="http://schemas.microsoft.com/office/spreadsheetml/2009/9/main" objectType="CheckBox" fmlaLink="$H$259" lockText="1" noThreeD="1"/>
</file>

<file path=xl/ctrlProps/ctrlProp677.xml><?xml version="1.0" encoding="utf-8"?>
<formControlPr xmlns="http://schemas.microsoft.com/office/spreadsheetml/2009/9/main" objectType="CheckBox" fmlaLink="$K$257" lockText="1" noThreeD="1"/>
</file>

<file path=xl/ctrlProps/ctrlProp678.xml><?xml version="1.0" encoding="utf-8"?>
<formControlPr xmlns="http://schemas.microsoft.com/office/spreadsheetml/2009/9/main" objectType="CheckBox" fmlaLink="$K$258" lockText="1" noThreeD="1"/>
</file>

<file path=xl/ctrlProps/ctrlProp679.xml><?xml version="1.0" encoding="utf-8"?>
<formControlPr xmlns="http://schemas.microsoft.com/office/spreadsheetml/2009/9/main" objectType="CheckBox" fmlaLink="$K$259" lockText="1" noThreeD="1"/>
</file>

<file path=xl/ctrlProps/ctrlProp680.xml><?xml version="1.0" encoding="utf-8"?>
<formControlPr xmlns="http://schemas.microsoft.com/office/spreadsheetml/2009/9/main" objectType="CheckBox" fmlaLink="$N$257" lockText="1" noThreeD="1"/>
</file>

<file path=xl/ctrlProps/ctrlProp681.xml><?xml version="1.0" encoding="utf-8"?>
<formControlPr xmlns="http://schemas.microsoft.com/office/spreadsheetml/2009/9/main" objectType="CheckBox" fmlaLink="$N$258" lockText="1" noThreeD="1"/>
</file>

<file path=xl/ctrlProps/ctrlProp682.xml><?xml version="1.0" encoding="utf-8"?>
<formControlPr xmlns="http://schemas.microsoft.com/office/spreadsheetml/2009/9/main" objectType="CheckBox" fmlaLink="$N$259" lockText="1" noThreeD="1"/>
</file>

<file path=xl/ctrlProps/ctrlProp683.xml><?xml version="1.0" encoding="utf-8"?>
<formControlPr xmlns="http://schemas.microsoft.com/office/spreadsheetml/2009/9/main" objectType="CheckBox" fmlaLink="$Q$257" lockText="1" noThreeD="1"/>
</file>

<file path=xl/ctrlProps/ctrlProp684.xml><?xml version="1.0" encoding="utf-8"?>
<formControlPr xmlns="http://schemas.microsoft.com/office/spreadsheetml/2009/9/main" objectType="CheckBox" fmlaLink="$Q$259" lockText="1" noThreeD="1"/>
</file>

<file path=xl/ctrlProps/ctrlProp685.xml><?xml version="1.0" encoding="utf-8"?>
<formControlPr xmlns="http://schemas.microsoft.com/office/spreadsheetml/2009/9/main" objectType="CheckBox" fmlaLink="$T$257" lockText="1" noThreeD="1"/>
</file>

<file path=xl/ctrlProps/ctrlProp686.xml><?xml version="1.0" encoding="utf-8"?>
<formControlPr xmlns="http://schemas.microsoft.com/office/spreadsheetml/2009/9/main" objectType="CheckBox" fmlaLink="$H$261" lockText="1" noThreeD="1"/>
</file>

<file path=xl/ctrlProps/ctrlProp687.xml><?xml version="1.0" encoding="utf-8"?>
<formControlPr xmlns="http://schemas.microsoft.com/office/spreadsheetml/2009/9/main" objectType="CheckBox" fmlaLink="$H$263" lockText="1" noThreeD="1"/>
</file>

<file path=xl/ctrlProps/ctrlProp688.xml><?xml version="1.0" encoding="utf-8"?>
<formControlPr xmlns="http://schemas.microsoft.com/office/spreadsheetml/2009/9/main" objectType="CheckBox" fmlaLink="$H$264" lockText="1" noThreeD="1"/>
</file>

<file path=xl/ctrlProps/ctrlProp689.xml><?xml version="1.0" encoding="utf-8"?>
<formControlPr xmlns="http://schemas.microsoft.com/office/spreadsheetml/2009/9/main" objectType="CheckBox" fmlaLink="$H$265" lockText="1" noThreeD="1"/>
</file>

<file path=xl/ctrlProps/ctrlProp690.xml><?xml version="1.0" encoding="utf-8"?>
<formControlPr xmlns="http://schemas.microsoft.com/office/spreadsheetml/2009/9/main" objectType="CheckBox" fmlaLink="$H$266" lockText="1" noThreeD="1"/>
</file>

<file path=xl/ctrlProps/ctrlProp691.xml><?xml version="1.0" encoding="utf-8"?>
<formControlPr xmlns="http://schemas.microsoft.com/office/spreadsheetml/2009/9/main" objectType="CheckBox" fmlaLink="$H$267" lockText="1" noThreeD="1"/>
</file>

<file path=xl/ctrlProps/ctrlProp692.xml><?xml version="1.0" encoding="utf-8"?>
<formControlPr xmlns="http://schemas.microsoft.com/office/spreadsheetml/2009/9/main" objectType="CheckBox" fmlaLink="$K$264" lockText="1" noThreeD="1"/>
</file>

<file path=xl/ctrlProps/ctrlProp693.xml><?xml version="1.0" encoding="utf-8"?>
<formControlPr xmlns="http://schemas.microsoft.com/office/spreadsheetml/2009/9/main" objectType="CheckBox" fmlaLink="$K$267" lockText="1" noThreeD="1"/>
</file>

<file path=xl/ctrlProps/ctrlProp694.xml><?xml version="1.0" encoding="utf-8"?>
<formControlPr xmlns="http://schemas.microsoft.com/office/spreadsheetml/2009/9/main" objectType="CheckBox" fmlaLink="$N$264" lockText="1" noThreeD="1"/>
</file>

<file path=xl/ctrlProps/ctrlProp695.xml><?xml version="1.0" encoding="utf-8"?>
<formControlPr xmlns="http://schemas.microsoft.com/office/spreadsheetml/2009/9/main" objectType="CheckBox" fmlaLink="$H$269" lockText="1" noThreeD="1"/>
</file>

<file path=xl/ctrlProps/ctrlProp696.xml><?xml version="1.0" encoding="utf-8"?>
<formControlPr xmlns="http://schemas.microsoft.com/office/spreadsheetml/2009/9/main" objectType="CheckBox" fmlaLink="$H$270" lockText="1" noThreeD="1"/>
</file>

<file path=xl/ctrlProps/ctrlProp697.xml><?xml version="1.0" encoding="utf-8"?>
<formControlPr xmlns="http://schemas.microsoft.com/office/spreadsheetml/2009/9/main" objectType="CheckBox" fmlaLink="$H$271" lockText="1" noThreeD="1"/>
</file>

<file path=xl/ctrlProps/ctrlProp698.xml><?xml version="1.0" encoding="utf-8"?>
<formControlPr xmlns="http://schemas.microsoft.com/office/spreadsheetml/2009/9/main" objectType="CheckBox" fmlaLink="$H$273" lockText="1" noThreeD="1"/>
</file>

<file path=xl/ctrlProps/ctrlProp699.xml><?xml version="1.0" encoding="utf-8"?>
<formControlPr xmlns="http://schemas.microsoft.com/office/spreadsheetml/2009/9/main" objectType="CheckBox" fmlaLink="$K$273" lockText="1" noThreeD="1"/>
</file>

<file path=xl/ctrlProps/ctrlProp700.xml><?xml version="1.0" encoding="utf-8"?>
<formControlPr xmlns="http://schemas.microsoft.com/office/spreadsheetml/2009/9/main" objectType="CheckBox" fmlaLink="$H$274" lockText="1" noThreeD="1"/>
</file>

<file path=xl/ctrlProps/ctrlProp701.xml><?xml version="1.0" encoding="utf-8"?>
<formControlPr xmlns="http://schemas.microsoft.com/office/spreadsheetml/2009/9/main" objectType="CheckBox" fmlaLink="$H$275" lockText="1" noThreeD="1"/>
</file>

<file path=xl/ctrlProps/ctrlProp702.xml><?xml version="1.0" encoding="utf-8"?>
<formControlPr xmlns="http://schemas.microsoft.com/office/spreadsheetml/2009/9/main" objectType="CheckBox" fmlaLink="$K$275" lockText="1" noThreeD="1"/>
</file>

<file path=xl/ctrlProps/ctrlProp703.xml><?xml version="1.0" encoding="utf-8"?>
<formControlPr xmlns="http://schemas.microsoft.com/office/spreadsheetml/2009/9/main" objectType="CheckBox" fmlaLink="$N$275" lockText="1" noThreeD="1"/>
</file>

<file path=xl/ctrlProps/ctrlProp704.xml><?xml version="1.0" encoding="utf-8"?>
<formControlPr xmlns="http://schemas.microsoft.com/office/spreadsheetml/2009/9/main" objectType="CheckBox" fmlaLink="$Q$275" lockText="1" noThreeD="1"/>
</file>

<file path=xl/ctrlProps/ctrlProp705.xml><?xml version="1.0" encoding="utf-8"?>
<formControlPr xmlns="http://schemas.microsoft.com/office/spreadsheetml/2009/9/main" objectType="CheckBox" fmlaLink="$H$276" lockText="1" noThreeD="1"/>
</file>

<file path=xl/ctrlProps/ctrlProp706.xml><?xml version="1.0" encoding="utf-8"?>
<formControlPr xmlns="http://schemas.microsoft.com/office/spreadsheetml/2009/9/main" objectType="CheckBox" fmlaLink="$H$277" lockText="1" noThreeD="1"/>
</file>

<file path=xl/ctrlProps/ctrlProp707.xml><?xml version="1.0" encoding="utf-8"?>
<formControlPr xmlns="http://schemas.microsoft.com/office/spreadsheetml/2009/9/main" objectType="CheckBox" fmlaLink="$K$276" lockText="1" noThreeD="1"/>
</file>

<file path=xl/ctrlProps/ctrlProp708.xml><?xml version="1.0" encoding="utf-8"?>
<formControlPr xmlns="http://schemas.microsoft.com/office/spreadsheetml/2009/9/main" objectType="CheckBox" fmlaLink="$K$277" lockText="1" noThreeD="1"/>
</file>

<file path=xl/ctrlProps/ctrlProp709.xml><?xml version="1.0" encoding="utf-8"?>
<formControlPr xmlns="http://schemas.microsoft.com/office/spreadsheetml/2009/9/main" objectType="CheckBox" fmlaLink="$N$276" lockText="1" noThreeD="1"/>
</file>

<file path=xl/ctrlProps/ctrlProp710.xml><?xml version="1.0" encoding="utf-8"?>
<formControlPr xmlns="http://schemas.microsoft.com/office/spreadsheetml/2009/9/main" objectType="CheckBox" fmlaLink="$N$277" lockText="1" noThreeD="1"/>
</file>

<file path=xl/ctrlProps/ctrlProp711.xml><?xml version="1.0" encoding="utf-8"?>
<formControlPr xmlns="http://schemas.microsoft.com/office/spreadsheetml/2009/9/main" objectType="CheckBox" fmlaLink="$Q$276" lockText="1" noThreeD="1"/>
</file>

<file path=xl/ctrlProps/ctrlProp712.xml><?xml version="1.0" encoding="utf-8"?>
<formControlPr xmlns="http://schemas.microsoft.com/office/spreadsheetml/2009/9/main" objectType="CheckBox" fmlaLink="$Q$277" lockText="1" noThreeD="1"/>
</file>

<file path=xl/ctrlProps/ctrlProp713.xml><?xml version="1.0" encoding="utf-8"?>
<formControlPr xmlns="http://schemas.microsoft.com/office/spreadsheetml/2009/9/main" objectType="CheckBox" fmlaLink="$H$278" lockText="1" noThreeD="1"/>
</file>

<file path=xl/ctrlProps/ctrlProp714.xml><?xml version="1.0" encoding="utf-8"?>
<formControlPr xmlns="http://schemas.microsoft.com/office/spreadsheetml/2009/9/main" objectType="CheckBox" fmlaLink="$K$278" lockText="1" noThreeD="1"/>
</file>

<file path=xl/ctrlProps/ctrlProp715.xml><?xml version="1.0" encoding="utf-8"?>
<formControlPr xmlns="http://schemas.microsoft.com/office/spreadsheetml/2009/9/main" objectType="CheckBox" fmlaLink="$N$278" lockText="1" noThreeD="1"/>
</file>

<file path=xl/ctrlProps/ctrlProp716.xml><?xml version="1.0" encoding="utf-8"?>
<formControlPr xmlns="http://schemas.microsoft.com/office/spreadsheetml/2009/9/main" objectType="CheckBox" fmlaLink="$Q$278" lockText="1" noThreeD="1"/>
</file>

<file path=xl/ctrlProps/ctrlProp717.xml><?xml version="1.0" encoding="utf-8"?>
<formControlPr xmlns="http://schemas.microsoft.com/office/spreadsheetml/2009/9/main" objectType="CheckBox" fmlaLink="$T$278" lockText="1" noThreeD="1"/>
</file>

<file path=xl/ctrlProps/ctrlProp718.xml><?xml version="1.0" encoding="utf-8"?>
<formControlPr xmlns="http://schemas.microsoft.com/office/spreadsheetml/2009/9/main" objectType="CheckBox" fmlaLink="$H$279" lockText="1" noThreeD="1"/>
</file>

<file path=xl/ctrlProps/ctrlProp719.xml><?xml version="1.0" encoding="utf-8"?>
<formControlPr xmlns="http://schemas.microsoft.com/office/spreadsheetml/2009/9/main" objectType="CheckBox" fmlaLink="$H$280" lockText="1" noThreeD="1"/>
</file>

<file path=xl/ctrlProps/ctrlProp720.xml><?xml version="1.0" encoding="utf-8"?>
<formControlPr xmlns="http://schemas.microsoft.com/office/spreadsheetml/2009/9/main" objectType="CheckBox" fmlaLink="$K$279" lockText="1" noThreeD="1"/>
</file>

<file path=xl/ctrlProps/ctrlProp721.xml><?xml version="1.0" encoding="utf-8"?>
<formControlPr xmlns="http://schemas.microsoft.com/office/spreadsheetml/2009/9/main" objectType="CheckBox" fmlaLink="$K$280" lockText="1" noThreeD="1"/>
</file>

<file path=xl/ctrlProps/ctrlProp722.xml><?xml version="1.0" encoding="utf-8"?>
<formControlPr xmlns="http://schemas.microsoft.com/office/spreadsheetml/2009/9/main" objectType="CheckBox" fmlaLink="$N$279" lockText="1" noThreeD="1"/>
</file>

<file path=xl/ctrlProps/ctrlProp723.xml><?xml version="1.0" encoding="utf-8"?>
<formControlPr xmlns="http://schemas.microsoft.com/office/spreadsheetml/2009/9/main" objectType="CheckBox" fmlaLink="$N$280" lockText="1" noThreeD="1"/>
</file>

<file path=xl/ctrlProps/ctrlProp724.xml><?xml version="1.0" encoding="utf-8"?>
<formControlPr xmlns="http://schemas.microsoft.com/office/spreadsheetml/2009/9/main" objectType="CheckBox" fmlaLink="$Q$279" lockText="1" noThreeD="1"/>
</file>

<file path=xl/ctrlProps/ctrlProp725.xml><?xml version="1.0" encoding="utf-8"?>
<formControlPr xmlns="http://schemas.microsoft.com/office/spreadsheetml/2009/9/main" objectType="CheckBox" fmlaLink="$T$279" lockText="1" noThreeD="1"/>
</file>

<file path=xl/ctrlProps/ctrlProp726.xml><?xml version="1.0" encoding="utf-8"?>
<formControlPr xmlns="http://schemas.microsoft.com/office/spreadsheetml/2009/9/main" objectType="CheckBox" fmlaLink="$H$281" lockText="1" noThreeD="1"/>
</file>

<file path=xl/ctrlProps/ctrlProp727.xml><?xml version="1.0" encoding="utf-8"?>
<formControlPr xmlns="http://schemas.microsoft.com/office/spreadsheetml/2009/9/main" objectType="CheckBox" fmlaLink="$H$282" lockText="1" noThreeD="1"/>
</file>

<file path=xl/ctrlProps/ctrlProp728.xml><?xml version="1.0" encoding="utf-8"?>
<formControlPr xmlns="http://schemas.microsoft.com/office/spreadsheetml/2009/9/main" objectType="CheckBox" fmlaLink="$K$281" lockText="1" noThreeD="1"/>
</file>

<file path=xl/ctrlProps/ctrlProp729.xml><?xml version="1.0" encoding="utf-8"?>
<formControlPr xmlns="http://schemas.microsoft.com/office/spreadsheetml/2009/9/main" objectType="CheckBox" fmlaLink="$K$282" lockText="1" noThreeD="1"/>
</file>

<file path=xl/ctrlProps/ctrlProp730.xml><?xml version="1.0" encoding="utf-8"?>
<formControlPr xmlns="http://schemas.microsoft.com/office/spreadsheetml/2009/9/main" objectType="CheckBox" fmlaLink="$N$281" lockText="1" noThreeD="1"/>
</file>

<file path=xl/ctrlProps/ctrlProp731.xml><?xml version="1.0" encoding="utf-8"?>
<formControlPr xmlns="http://schemas.microsoft.com/office/spreadsheetml/2009/9/main" objectType="CheckBox" fmlaLink="$N$282" lockText="1" noThreeD="1"/>
</file>

<file path=xl/ctrlProps/ctrlProp732.xml><?xml version="1.0" encoding="utf-8"?>
<formControlPr xmlns="http://schemas.microsoft.com/office/spreadsheetml/2009/9/main" objectType="CheckBox" fmlaLink="$Q$281" lockText="1" noThreeD="1"/>
</file>

<file path=xl/ctrlProps/ctrlProp733.xml><?xml version="1.0" encoding="utf-8"?>
<formControlPr xmlns="http://schemas.microsoft.com/office/spreadsheetml/2009/9/main" objectType="CheckBox" fmlaLink="$T$281" lockText="1" noThreeD="1"/>
</file>

<file path=xl/ctrlProps/ctrlProp734.xml><?xml version="1.0" encoding="utf-8"?>
<formControlPr xmlns="http://schemas.microsoft.com/office/spreadsheetml/2009/9/main" objectType="CheckBox" fmlaLink="$H$283" lockText="1" noThreeD="1"/>
</file>

<file path=xl/ctrlProps/ctrlProp735.xml><?xml version="1.0" encoding="utf-8"?>
<formControlPr xmlns="http://schemas.microsoft.com/office/spreadsheetml/2009/9/main" objectType="CheckBox" fmlaLink="$K$283" lockText="1" noThreeD="1"/>
</file>

<file path=xl/ctrlProps/ctrlProp736.xml><?xml version="1.0" encoding="utf-8"?>
<formControlPr xmlns="http://schemas.microsoft.com/office/spreadsheetml/2009/9/main" objectType="CheckBox" fmlaLink="$N$283" lockText="1" noThreeD="1"/>
</file>

<file path=xl/ctrlProps/ctrlProp737.xml><?xml version="1.0" encoding="utf-8"?>
<formControlPr xmlns="http://schemas.microsoft.com/office/spreadsheetml/2009/9/main" objectType="CheckBox" fmlaLink="$Q$283" lockText="1" noThreeD="1"/>
</file>

<file path=xl/ctrlProps/ctrlProp738.xml><?xml version="1.0" encoding="utf-8"?>
<formControlPr xmlns="http://schemas.microsoft.com/office/spreadsheetml/2009/9/main" objectType="CheckBox" fmlaLink="$T$283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3" lockText="1" noThreeD="1"/>
</file>

<file path=xl/ctrlProps/ctrlProp748.xml><?xml version="1.0" encoding="utf-8"?>
<formControlPr xmlns="http://schemas.microsoft.com/office/spreadsheetml/2009/9/main" objectType="CheckBox" fmlaLink="$T$203" lockText="1" noThreeD="1"/>
</file>

<file path=xl/ctrlProps/ctrlProp749.xml><?xml version="1.0" encoding="utf-8"?>
<formControlPr xmlns="http://schemas.microsoft.com/office/spreadsheetml/2009/9/main" objectType="CheckBox" fmlaLink="$T$218" lockText="1" noThreeD="1"/>
</file>

<file path=xl/ctrlProps/ctrlProp750.xml><?xml version="1.0" encoding="utf-8"?>
<formControlPr xmlns="http://schemas.microsoft.com/office/spreadsheetml/2009/9/main" objectType="CheckBox" fmlaLink="$T$220" lockText="1" noThreeD="1"/>
</file>

<file path=xl/ctrlProps/ctrlProp751.xml><?xml version="1.0" encoding="utf-8"?>
<formControlPr xmlns="http://schemas.microsoft.com/office/spreadsheetml/2009/9/main" objectType="CheckBox" fmlaLink="$T$230" lockText="1" noThreeD="1"/>
</file>

<file path=xl/ctrlProps/ctrlProp752.xml><?xml version="1.0" encoding="utf-8"?>
<formControlPr xmlns="http://schemas.microsoft.com/office/spreadsheetml/2009/9/main" objectType="CheckBox" fmlaLink="$H$227" lockText="1" noThreeD="1"/>
</file>

<file path=xl/ctrlProps/ctrlProp753.xml><?xml version="1.0" encoding="utf-8"?>
<formControlPr xmlns="http://schemas.microsoft.com/office/spreadsheetml/2009/9/main" objectType="CheckBox" fmlaLink="$K$227" lockText="1" noThreeD="1"/>
</file>

<file path=xl/ctrlProps/ctrlProp754.xml><?xml version="1.0" encoding="utf-8"?>
<formControlPr xmlns="http://schemas.microsoft.com/office/spreadsheetml/2009/9/main" objectType="CheckBox" fmlaLink="$N$227" lockText="1" noThreeD="1"/>
</file>

<file path=xl/ctrlProps/ctrlProp755.xml><?xml version="1.0" encoding="utf-8"?>
<formControlPr xmlns="http://schemas.microsoft.com/office/spreadsheetml/2009/9/main" objectType="CheckBox" fmlaLink="$Q$227" lockText="1" noThreeD="1"/>
</file>

<file path=xl/ctrlProps/ctrlProp756.xml><?xml version="1.0" encoding="utf-8"?>
<formControlPr xmlns="http://schemas.microsoft.com/office/spreadsheetml/2009/9/main" objectType="CheckBox" fmlaLink="$T$227" lockText="1" noThreeD="1"/>
</file>

<file path=xl/ctrlProps/ctrlProp757.xml><?xml version="1.0" encoding="utf-8"?>
<formControlPr xmlns="http://schemas.microsoft.com/office/spreadsheetml/2009/9/main" objectType="CheckBox" fmlaLink="$K$237" lockText="1" noThreeD="1"/>
</file>

<file path=xl/ctrlProps/ctrlProp758.xml><?xml version="1.0" encoding="utf-8"?>
<formControlPr xmlns="http://schemas.microsoft.com/office/spreadsheetml/2009/9/main" objectType="CheckBox" fmlaLink="$N$237" lockText="1" noThreeD="1"/>
</file>

<file path=xl/ctrlProps/ctrlProp759.xml><?xml version="1.0" encoding="utf-8"?>
<formControlPr xmlns="http://schemas.microsoft.com/office/spreadsheetml/2009/9/main" objectType="CheckBox" fmlaLink="$H$236" lockText="1" noThreeD="1"/>
</file>

<file path=xl/ctrlProps/ctrlProp760.xml><?xml version="1.0" encoding="utf-8"?>
<formControlPr xmlns="http://schemas.microsoft.com/office/spreadsheetml/2009/9/main" objectType="CheckBox" fmlaLink="$H$231" lockText="1" noThreeD="1"/>
</file>

<file path=xl/ctrlProps/ctrlProp761.xml><?xml version="1.0" encoding="utf-8"?>
<formControlPr xmlns="http://schemas.microsoft.com/office/spreadsheetml/2009/9/main" objectType="CheckBox" fmlaLink="$K$231" lockText="1" noThreeD="1"/>
</file>

<file path=xl/ctrlProps/ctrlProp762.xml><?xml version="1.0" encoding="utf-8"?>
<formControlPr xmlns="http://schemas.microsoft.com/office/spreadsheetml/2009/9/main" objectType="CheckBox" fmlaLink="$N$242" lockText="1" noThreeD="1"/>
</file>

<file path=xl/ctrlProps/ctrlProp763.xml><?xml version="1.0" encoding="utf-8"?>
<formControlPr xmlns="http://schemas.microsoft.com/office/spreadsheetml/2009/9/main" objectType="CheckBox" fmlaLink="$Q$242" lockText="1" noThreeD="1"/>
</file>

<file path=xl/ctrlProps/ctrlProp764.xml><?xml version="1.0" encoding="utf-8"?>
<formControlPr xmlns="http://schemas.microsoft.com/office/spreadsheetml/2009/9/main" objectType="CheckBox" fmlaLink="$K$256" lockText="1" noThreeD="1"/>
</file>

<file path=xl/ctrlProps/ctrlProp765.xml><?xml version="1.0" encoding="utf-8"?>
<formControlPr xmlns="http://schemas.microsoft.com/office/spreadsheetml/2009/9/main" objectType="CheckBox" fmlaLink="$N$256" lockText="1" noThreeD="1"/>
</file>

<file path=xl/ctrlProps/ctrlProp766.xml><?xml version="1.0" encoding="utf-8"?>
<formControlPr xmlns="http://schemas.microsoft.com/office/spreadsheetml/2009/9/main" objectType="CheckBox" fmlaLink="$K$263" lockText="1" noThreeD="1"/>
</file>

<file path=xl/ctrlProps/ctrlProp767.xml><?xml version="1.0" encoding="utf-8"?>
<formControlPr xmlns="http://schemas.microsoft.com/office/spreadsheetml/2009/9/main" objectType="CheckBox" fmlaLink="$Q$264" lockText="1" noThreeD="1"/>
</file>

<file path=xl/ctrlProps/ctrlProp768.xml><?xml version="1.0" encoding="utf-8"?>
<formControlPr xmlns="http://schemas.microsoft.com/office/spreadsheetml/2009/9/main" objectType="CheckBox" fmlaLink="$N$241" lockText="1" noThreeD="1"/>
</file>

<file path=xl/ctrlProps/ctrlProp769.xml><?xml version="1.0" encoding="utf-8"?>
<formControlPr xmlns="http://schemas.microsoft.com/office/spreadsheetml/2009/9/main" objectType="CheckBox" fmlaLink="$K$274" lockText="1" noThreeD="1"/>
</file>

<file path=xl/ctrlProps/ctrlProp770.xml><?xml version="1.0" encoding="utf-8"?>
<formControlPr xmlns="http://schemas.microsoft.com/office/spreadsheetml/2009/9/main" objectType="CheckBox" fmlaLink="$N$273" lockText="1" noThreeD="1"/>
</file>

<file path=xl/ctrlProps/ctrlProp771.xml><?xml version="1.0" encoding="utf-8"?>
<formControlPr xmlns="http://schemas.microsoft.com/office/spreadsheetml/2009/9/main" objectType="CheckBox" fmlaLink="$T$276" lockText="1" noThreeD="1"/>
</file>

<file path=xl/ctrlProps/ctrlProp772.xml><?xml version="1.0" encoding="utf-8"?>
<formControlPr xmlns="http://schemas.microsoft.com/office/spreadsheetml/2009/9/main" objectType="CheckBox" fmlaLink="$Q$258" lockText="1" noThreeD="1"/>
</file>

<file path=xl/ctrlProps/ctrlProp773.xml><?xml version="1.0" encoding="utf-8"?>
<formControlPr xmlns="http://schemas.microsoft.com/office/spreadsheetml/2009/9/main" objectType="CheckBox" fmlaLink="$H$284" lockText="1" noThreeD="1"/>
</file>

<file path=xl/ctrlProps/ctrlProp774.xml><?xml version="1.0" encoding="utf-8"?>
<formControlPr xmlns="http://schemas.microsoft.com/office/spreadsheetml/2009/9/main" objectType="CheckBox" fmlaLink="$K$284" lockText="1" noThreeD="1"/>
</file>

<file path=xl/ctrlProps/ctrlProp775.xml><?xml version="1.0" encoding="utf-8"?>
<formControlPr xmlns="http://schemas.microsoft.com/office/spreadsheetml/2009/9/main" objectType="CheckBox" fmlaLink="$N$284" lockText="1" noThreeD="1"/>
</file>

<file path=xl/ctrlProps/ctrlProp776.xml><?xml version="1.0" encoding="utf-8"?>
<formControlPr xmlns="http://schemas.microsoft.com/office/spreadsheetml/2009/9/main" objectType="CheckBox" fmlaLink="$Q$284" lockText="1" noThreeD="1"/>
</file>

<file path=xl/ctrlProps/ctrlProp777.xml><?xml version="1.0" encoding="utf-8"?>
<formControlPr xmlns="http://schemas.microsoft.com/office/spreadsheetml/2009/9/main" objectType="CheckBox" fmlaLink="$T$284" lockText="1" noThreeD="1"/>
</file>

<file path=xl/ctrlProps/ctrlProp778.xml><?xml version="1.0" encoding="utf-8"?>
<formControlPr xmlns="http://schemas.microsoft.com/office/spreadsheetml/2009/9/main" objectType="CheckBox" fmlaLink="$K$261" lockText="1" noThreeD="1"/>
</file>

<file path=xl/ctrlProps/ctrlProp779.xml><?xml version="1.0" encoding="utf-8"?>
<formControlPr xmlns="http://schemas.microsoft.com/office/spreadsheetml/2009/9/main" objectType="CheckBox" fmlaLink="$H$285" lockText="1" noThreeD="1"/>
</file>

<file path=xl/ctrlProps/ctrlProp780.xml><?xml version="1.0" encoding="utf-8"?>
<formControlPr xmlns="http://schemas.microsoft.com/office/spreadsheetml/2009/9/main" objectType="CheckBox" fmlaLink="$K$285" lockText="1" noThreeD="1"/>
</file>

<file path=xl/ctrlProps/ctrlProp781.xml><?xml version="1.0" encoding="utf-8"?>
<formControlPr xmlns="http://schemas.microsoft.com/office/spreadsheetml/2009/9/main" objectType="CheckBox" fmlaLink="$N$11" lockText="1" noThreeD="1"/>
</file>

<file path=xl/ctrlProps/ctrlProp782.xml><?xml version="1.0" encoding="utf-8"?>
<formControlPr xmlns="http://schemas.microsoft.com/office/spreadsheetml/2009/9/main" objectType="CheckBox" fmlaLink="$Q$200" lockText="1" noThreeD="1"/>
</file>

<file path=xl/ctrlProps/ctrlProp783.xml><?xml version="1.0" encoding="utf-8"?>
<formControlPr xmlns="http://schemas.microsoft.com/office/spreadsheetml/2009/9/main" objectType="CheckBox" fmlaLink="$N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561975</xdr:colOff>
          <xdr:row>5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9</xdr:col>
          <xdr:colOff>581025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12</xdr:col>
          <xdr:colOff>514350</xdr:colOff>
          <xdr:row>5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28575</xdr:rowOff>
        </xdr:from>
        <xdr:to>
          <xdr:col>15</xdr:col>
          <xdr:colOff>504825</xdr:colOff>
          <xdr:row>5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18</xdr:col>
          <xdr:colOff>466725</xdr:colOff>
          <xdr:row>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6</xdr:col>
          <xdr:colOff>581025</xdr:colOff>
          <xdr:row>6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19050</xdr:rowOff>
        </xdr:from>
        <xdr:to>
          <xdr:col>9</xdr:col>
          <xdr:colOff>600075</xdr:colOff>
          <xdr:row>6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6</xdr:col>
          <xdr:colOff>590550</xdr:colOff>
          <xdr:row>7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28575</xdr:rowOff>
        </xdr:from>
        <xdr:to>
          <xdr:col>6</xdr:col>
          <xdr:colOff>628650</xdr:colOff>
          <xdr:row>9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9</xdr:col>
          <xdr:colOff>495300</xdr:colOff>
          <xdr:row>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28575</xdr:rowOff>
        </xdr:from>
        <xdr:to>
          <xdr:col>12</xdr:col>
          <xdr:colOff>495300</xdr:colOff>
          <xdr:row>9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504825</xdr:colOff>
          <xdr:row>10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38100</xdr:rowOff>
        </xdr:from>
        <xdr:to>
          <xdr:col>9</xdr:col>
          <xdr:colOff>495300</xdr:colOff>
          <xdr:row>10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15</xdr:col>
          <xdr:colOff>495300</xdr:colOff>
          <xdr:row>12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38100</xdr:rowOff>
        </xdr:from>
        <xdr:to>
          <xdr:col>12</xdr:col>
          <xdr:colOff>495300</xdr:colOff>
          <xdr:row>13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15</xdr:col>
          <xdr:colOff>495300</xdr:colOff>
          <xdr:row>13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38100</xdr:rowOff>
        </xdr:from>
        <xdr:to>
          <xdr:col>18</xdr:col>
          <xdr:colOff>504825</xdr:colOff>
          <xdr:row>13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9</xdr:col>
          <xdr:colOff>495300</xdr:colOff>
          <xdr:row>14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12</xdr:col>
          <xdr:colOff>495300</xdr:colOff>
          <xdr:row>14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15</xdr:col>
          <xdr:colOff>495300</xdr:colOff>
          <xdr:row>14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9</xdr:col>
          <xdr:colOff>495300</xdr:colOff>
          <xdr:row>16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</xdr:rowOff>
        </xdr:from>
        <xdr:to>
          <xdr:col>12</xdr:col>
          <xdr:colOff>495300</xdr:colOff>
          <xdr:row>16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28575</xdr:rowOff>
        </xdr:from>
        <xdr:to>
          <xdr:col>15</xdr:col>
          <xdr:colOff>495300</xdr:colOff>
          <xdr:row>16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18</xdr:col>
          <xdr:colOff>504825</xdr:colOff>
          <xdr:row>16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6</xdr:col>
          <xdr:colOff>504825</xdr:colOff>
          <xdr:row>17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504825</xdr:colOff>
          <xdr:row>19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6</xdr:col>
          <xdr:colOff>504825</xdr:colOff>
          <xdr:row>20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9</xdr:col>
          <xdr:colOff>495300</xdr:colOff>
          <xdr:row>20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495300</xdr:colOff>
          <xdr:row>20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15</xdr:col>
          <xdr:colOff>495300</xdr:colOff>
          <xdr:row>19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9525</xdr:rowOff>
        </xdr:from>
        <xdr:to>
          <xdr:col>15</xdr:col>
          <xdr:colOff>495300</xdr:colOff>
          <xdr:row>20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19050</xdr:rowOff>
        </xdr:from>
        <xdr:to>
          <xdr:col>18</xdr:col>
          <xdr:colOff>504825</xdr:colOff>
          <xdr:row>20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6</xdr:col>
          <xdr:colOff>514350</xdr:colOff>
          <xdr:row>23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9</xdr:col>
          <xdr:colOff>495300</xdr:colOff>
          <xdr:row>22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495300</xdr:colOff>
          <xdr:row>23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38100</xdr:rowOff>
        </xdr:from>
        <xdr:to>
          <xdr:col>12</xdr:col>
          <xdr:colOff>504825</xdr:colOff>
          <xdr:row>22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19050</xdr:rowOff>
        </xdr:from>
        <xdr:to>
          <xdr:col>15</xdr:col>
          <xdr:colOff>495300</xdr:colOff>
          <xdr:row>22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28575</xdr:rowOff>
        </xdr:from>
        <xdr:to>
          <xdr:col>18</xdr:col>
          <xdr:colOff>504825</xdr:colOff>
          <xdr:row>22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514350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6</xdr:col>
          <xdr:colOff>514350</xdr:colOff>
          <xdr:row>26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9</xdr:col>
          <xdr:colOff>495300</xdr:colOff>
          <xdr:row>25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504825</xdr:colOff>
          <xdr:row>25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15</xdr:col>
          <xdr:colOff>495300</xdr:colOff>
          <xdr:row>25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28575</xdr:rowOff>
        </xdr:from>
        <xdr:to>
          <xdr:col>18</xdr:col>
          <xdr:colOff>504825</xdr:colOff>
          <xdr:row>25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28575</xdr:rowOff>
        </xdr:from>
        <xdr:to>
          <xdr:col>6</xdr:col>
          <xdr:colOff>514350</xdr:colOff>
          <xdr:row>28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9</xdr:col>
          <xdr:colOff>495300</xdr:colOff>
          <xdr:row>28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28575</xdr:rowOff>
        </xdr:from>
        <xdr:to>
          <xdr:col>12</xdr:col>
          <xdr:colOff>504825</xdr:colOff>
          <xdr:row>28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28575</xdr:rowOff>
        </xdr:from>
        <xdr:to>
          <xdr:col>15</xdr:col>
          <xdr:colOff>495300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19050</xdr:rowOff>
        </xdr:from>
        <xdr:to>
          <xdr:col>18</xdr:col>
          <xdr:colOff>504825</xdr:colOff>
          <xdr:row>28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9</xdr:col>
          <xdr:colOff>495300</xdr:colOff>
          <xdr:row>30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504825</xdr:colOff>
          <xdr:row>30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9525</xdr:rowOff>
        </xdr:from>
        <xdr:to>
          <xdr:col>15</xdr:col>
          <xdr:colOff>495300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6</xdr:col>
          <xdr:colOff>514350</xdr:colOff>
          <xdr:row>31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514350</xdr:colOff>
          <xdr:row>32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9</xdr:col>
          <xdr:colOff>495300</xdr:colOff>
          <xdr:row>31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12</xdr:col>
          <xdr:colOff>504825</xdr:colOff>
          <xdr:row>31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15</xdr:col>
          <xdr:colOff>495300</xdr:colOff>
          <xdr:row>31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18</xdr:col>
          <xdr:colOff>504825</xdr:colOff>
          <xdr:row>31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28575</xdr:rowOff>
        </xdr:from>
        <xdr:to>
          <xdr:col>6</xdr:col>
          <xdr:colOff>514350</xdr:colOff>
          <xdr:row>33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</xdr:rowOff>
        </xdr:from>
        <xdr:to>
          <xdr:col>9</xdr:col>
          <xdr:colOff>495300</xdr:colOff>
          <xdr:row>33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19050</xdr:rowOff>
        </xdr:from>
        <xdr:to>
          <xdr:col>6</xdr:col>
          <xdr:colOff>514350</xdr:colOff>
          <xdr:row>36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9</xdr:col>
          <xdr:colOff>495300</xdr:colOff>
          <xdr:row>35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9</xdr:col>
          <xdr:colOff>495300</xdr:colOff>
          <xdr:row>36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12</xdr:col>
          <xdr:colOff>504825</xdr:colOff>
          <xdr:row>35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18</xdr:col>
          <xdr:colOff>504825</xdr:colOff>
          <xdr:row>35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495300</xdr:colOff>
          <xdr:row>38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561975</xdr:colOff>
          <xdr:row>39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9</xdr:col>
          <xdr:colOff>561975</xdr:colOff>
          <xdr:row>38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12</xdr:col>
          <xdr:colOff>571500</xdr:colOff>
          <xdr:row>36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28575</xdr:rowOff>
        </xdr:from>
        <xdr:to>
          <xdr:col>12</xdr:col>
          <xdr:colOff>561975</xdr:colOff>
          <xdr:row>38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28575</xdr:rowOff>
        </xdr:from>
        <xdr:to>
          <xdr:col>15</xdr:col>
          <xdr:colOff>561975</xdr:colOff>
          <xdr:row>38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28575</xdr:rowOff>
        </xdr:from>
        <xdr:to>
          <xdr:col>18</xdr:col>
          <xdr:colOff>571500</xdr:colOff>
          <xdr:row>38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561975</xdr:colOff>
          <xdr:row>41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9</xdr:col>
          <xdr:colOff>561975</xdr:colOff>
          <xdr:row>41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561975</xdr:colOff>
          <xdr:row>41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</xdr:rowOff>
        </xdr:from>
        <xdr:to>
          <xdr:col>15</xdr:col>
          <xdr:colOff>561975</xdr:colOff>
          <xdr:row>42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18</xdr:col>
          <xdr:colOff>571500</xdr:colOff>
          <xdr:row>42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561975</xdr:colOff>
          <xdr:row>43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561975</xdr:colOff>
          <xdr:row>43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6</xdr:col>
          <xdr:colOff>561975</xdr:colOff>
          <xdr:row>44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9</xdr:col>
          <xdr:colOff>561975</xdr:colOff>
          <xdr:row>44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12</xdr:col>
          <xdr:colOff>561975</xdr:colOff>
          <xdr:row>44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561975</xdr:colOff>
          <xdr:row>44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28575</xdr:rowOff>
        </xdr:from>
        <xdr:to>
          <xdr:col>18</xdr:col>
          <xdr:colOff>571500</xdr:colOff>
          <xdr:row>44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561975</xdr:colOff>
          <xdr:row>45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19050</xdr:rowOff>
        </xdr:from>
        <xdr:to>
          <xdr:col>6</xdr:col>
          <xdr:colOff>561975</xdr:colOff>
          <xdr:row>46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6</xdr:col>
          <xdr:colOff>561975</xdr:colOff>
          <xdr:row>47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9</xdr:col>
          <xdr:colOff>561975</xdr:colOff>
          <xdr:row>46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12</xdr:col>
          <xdr:colOff>561975</xdr:colOff>
          <xdr:row>46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19050</xdr:rowOff>
        </xdr:from>
        <xdr:to>
          <xdr:col>15</xdr:col>
          <xdr:colOff>561975</xdr:colOff>
          <xdr:row>46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19050</xdr:rowOff>
        </xdr:from>
        <xdr:to>
          <xdr:col>18</xdr:col>
          <xdr:colOff>571500</xdr:colOff>
          <xdr:row>46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9</xdr:col>
          <xdr:colOff>561975</xdr:colOff>
          <xdr:row>49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12</xdr:col>
          <xdr:colOff>561975</xdr:colOff>
          <xdr:row>49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28575</xdr:rowOff>
        </xdr:from>
        <xdr:to>
          <xdr:col>15</xdr:col>
          <xdr:colOff>561975</xdr:colOff>
          <xdr:row>49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28575</xdr:rowOff>
        </xdr:from>
        <xdr:to>
          <xdr:col>18</xdr:col>
          <xdr:colOff>571500</xdr:colOff>
          <xdr:row>49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19050</xdr:rowOff>
        </xdr:from>
        <xdr:to>
          <xdr:col>6</xdr:col>
          <xdr:colOff>561975</xdr:colOff>
          <xdr:row>50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19050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9</xdr:col>
          <xdr:colOff>561975</xdr:colOff>
          <xdr:row>52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9</xdr:col>
          <xdr:colOff>561975</xdr:colOff>
          <xdr:row>53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19050</xdr:rowOff>
        </xdr:from>
        <xdr:to>
          <xdr:col>12</xdr:col>
          <xdr:colOff>561975</xdr:colOff>
          <xdr:row>53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6</xdr:col>
          <xdr:colOff>561975</xdr:colOff>
          <xdr:row>54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9</xdr:col>
          <xdr:colOff>561975</xdr:colOff>
          <xdr:row>54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19050</xdr:rowOff>
        </xdr:from>
        <xdr:to>
          <xdr:col>6</xdr:col>
          <xdr:colOff>561975</xdr:colOff>
          <xdr:row>55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571500</xdr:colOff>
          <xdr:row>55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6</xdr:col>
          <xdr:colOff>561975</xdr:colOff>
          <xdr:row>56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19050</xdr:rowOff>
        </xdr:from>
        <xdr:to>
          <xdr:col>9</xdr:col>
          <xdr:colOff>561975</xdr:colOff>
          <xdr:row>56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19050</xdr:rowOff>
        </xdr:from>
        <xdr:to>
          <xdr:col>12</xdr:col>
          <xdr:colOff>561975</xdr:colOff>
          <xdr:row>56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28575</xdr:rowOff>
        </xdr:from>
        <xdr:to>
          <xdr:col>15</xdr:col>
          <xdr:colOff>561975</xdr:colOff>
          <xdr:row>56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9</xdr:col>
          <xdr:colOff>561975</xdr:colOff>
          <xdr:row>58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28575</xdr:rowOff>
        </xdr:from>
        <xdr:to>
          <xdr:col>12</xdr:col>
          <xdr:colOff>561975</xdr:colOff>
          <xdr:row>58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571500</xdr:colOff>
          <xdr:row>58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9</xdr:col>
          <xdr:colOff>561975</xdr:colOff>
          <xdr:row>59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12</xdr:col>
          <xdr:colOff>561975</xdr:colOff>
          <xdr:row>59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19050</xdr:rowOff>
        </xdr:from>
        <xdr:to>
          <xdr:col>12</xdr:col>
          <xdr:colOff>561975</xdr:colOff>
          <xdr:row>60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19050</xdr:rowOff>
        </xdr:from>
        <xdr:to>
          <xdr:col>15</xdr:col>
          <xdr:colOff>561975</xdr:colOff>
          <xdr:row>60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28575</xdr:rowOff>
        </xdr:from>
        <xdr:to>
          <xdr:col>18</xdr:col>
          <xdr:colOff>571500</xdr:colOff>
          <xdr:row>60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19050</xdr:rowOff>
        </xdr:from>
        <xdr:to>
          <xdr:col>6</xdr:col>
          <xdr:colOff>561975</xdr:colOff>
          <xdr:row>61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28575</xdr:rowOff>
        </xdr:from>
        <xdr:to>
          <xdr:col>9</xdr:col>
          <xdr:colOff>561975</xdr:colOff>
          <xdr:row>61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12</xdr:col>
          <xdr:colOff>561975</xdr:colOff>
          <xdr:row>61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19050</xdr:rowOff>
        </xdr:from>
        <xdr:to>
          <xdr:col>6</xdr:col>
          <xdr:colOff>561975</xdr:colOff>
          <xdr:row>63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9</xdr:col>
          <xdr:colOff>561975</xdr:colOff>
          <xdr:row>63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28575</xdr:rowOff>
        </xdr:from>
        <xdr:to>
          <xdr:col>12</xdr:col>
          <xdr:colOff>561975</xdr:colOff>
          <xdr:row>63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19050</xdr:rowOff>
        </xdr:from>
        <xdr:to>
          <xdr:col>15</xdr:col>
          <xdr:colOff>561975</xdr:colOff>
          <xdr:row>63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19050</xdr:rowOff>
        </xdr:from>
        <xdr:to>
          <xdr:col>18</xdr:col>
          <xdr:colOff>571500</xdr:colOff>
          <xdr:row>63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6</xdr:col>
          <xdr:colOff>561975</xdr:colOff>
          <xdr:row>64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19050</xdr:rowOff>
        </xdr:from>
        <xdr:to>
          <xdr:col>6</xdr:col>
          <xdr:colOff>561975</xdr:colOff>
          <xdr:row>65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6</xdr:col>
          <xdr:colOff>561975</xdr:colOff>
          <xdr:row>68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38100</xdr:rowOff>
        </xdr:from>
        <xdr:to>
          <xdr:col>9</xdr:col>
          <xdr:colOff>561975</xdr:colOff>
          <xdr:row>64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9</xdr:col>
          <xdr:colOff>561975</xdr:colOff>
          <xdr:row>67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19050</xdr:rowOff>
        </xdr:from>
        <xdr:to>
          <xdr:col>9</xdr:col>
          <xdr:colOff>561975</xdr:colOff>
          <xdr:row>68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9</xdr:col>
          <xdr:colOff>561975</xdr:colOff>
          <xdr:row>69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19050</xdr:rowOff>
        </xdr:from>
        <xdr:to>
          <xdr:col>12</xdr:col>
          <xdr:colOff>561975</xdr:colOff>
          <xdr:row>65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38100</xdr:rowOff>
        </xdr:from>
        <xdr:to>
          <xdr:col>15</xdr:col>
          <xdr:colOff>561975</xdr:colOff>
          <xdr:row>64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19050</xdr:rowOff>
        </xdr:from>
        <xdr:to>
          <xdr:col>15</xdr:col>
          <xdr:colOff>561975</xdr:colOff>
          <xdr:row>65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28575</xdr:rowOff>
        </xdr:from>
        <xdr:to>
          <xdr:col>15</xdr:col>
          <xdr:colOff>561975</xdr:colOff>
          <xdr:row>66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19050</xdr:rowOff>
        </xdr:from>
        <xdr:to>
          <xdr:col>15</xdr:col>
          <xdr:colOff>561975</xdr:colOff>
          <xdr:row>67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28575</xdr:rowOff>
        </xdr:from>
        <xdr:to>
          <xdr:col>18</xdr:col>
          <xdr:colOff>571500</xdr:colOff>
          <xdr:row>64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18</xdr:col>
          <xdr:colOff>571500</xdr:colOff>
          <xdr:row>65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28575</xdr:rowOff>
        </xdr:from>
        <xdr:to>
          <xdr:col>18</xdr:col>
          <xdr:colOff>571500</xdr:colOff>
          <xdr:row>68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19050</xdr:rowOff>
        </xdr:from>
        <xdr:to>
          <xdr:col>6</xdr:col>
          <xdr:colOff>561975</xdr:colOff>
          <xdr:row>70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9</xdr:col>
          <xdr:colOff>561975</xdr:colOff>
          <xdr:row>70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19050</xdr:rowOff>
        </xdr:from>
        <xdr:to>
          <xdr:col>12</xdr:col>
          <xdr:colOff>561975</xdr:colOff>
          <xdr:row>70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19050</xdr:rowOff>
        </xdr:from>
        <xdr:to>
          <xdr:col>15</xdr:col>
          <xdr:colOff>561975</xdr:colOff>
          <xdr:row>70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19050</xdr:rowOff>
        </xdr:from>
        <xdr:to>
          <xdr:col>18</xdr:col>
          <xdr:colOff>571500</xdr:colOff>
          <xdr:row>70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6</xdr:col>
          <xdr:colOff>561975</xdr:colOff>
          <xdr:row>72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19050</xdr:rowOff>
        </xdr:from>
        <xdr:to>
          <xdr:col>6</xdr:col>
          <xdr:colOff>561975</xdr:colOff>
          <xdr:row>73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28575</xdr:rowOff>
        </xdr:from>
        <xdr:to>
          <xdr:col>9</xdr:col>
          <xdr:colOff>561975</xdr:colOff>
          <xdr:row>72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9</xdr:col>
          <xdr:colOff>561975</xdr:colOff>
          <xdr:row>73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19050</xdr:rowOff>
        </xdr:from>
        <xdr:to>
          <xdr:col>12</xdr:col>
          <xdr:colOff>561975</xdr:colOff>
          <xdr:row>72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19050</xdr:rowOff>
        </xdr:from>
        <xdr:to>
          <xdr:col>15</xdr:col>
          <xdr:colOff>561975</xdr:colOff>
          <xdr:row>72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28575</xdr:rowOff>
        </xdr:from>
        <xdr:to>
          <xdr:col>18</xdr:col>
          <xdr:colOff>561975</xdr:colOff>
          <xdr:row>72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28575</xdr:rowOff>
        </xdr:from>
        <xdr:to>
          <xdr:col>9</xdr:col>
          <xdr:colOff>561975</xdr:colOff>
          <xdr:row>75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19050</xdr:rowOff>
        </xdr:from>
        <xdr:to>
          <xdr:col>6</xdr:col>
          <xdr:colOff>561975</xdr:colOff>
          <xdr:row>76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6</xdr:col>
          <xdr:colOff>561975</xdr:colOff>
          <xdr:row>77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38100</xdr:rowOff>
        </xdr:from>
        <xdr:to>
          <xdr:col>6</xdr:col>
          <xdr:colOff>561975</xdr:colOff>
          <xdr:row>78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19050</xdr:rowOff>
        </xdr:from>
        <xdr:to>
          <xdr:col>9</xdr:col>
          <xdr:colOff>561975</xdr:colOff>
          <xdr:row>77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12</xdr:col>
          <xdr:colOff>561975</xdr:colOff>
          <xdr:row>76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</xdr:rowOff>
        </xdr:from>
        <xdr:to>
          <xdr:col>12</xdr:col>
          <xdr:colOff>561975</xdr:colOff>
          <xdr:row>77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38100</xdr:rowOff>
        </xdr:from>
        <xdr:to>
          <xdr:col>18</xdr:col>
          <xdr:colOff>561975</xdr:colOff>
          <xdr:row>76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19050</xdr:rowOff>
        </xdr:from>
        <xdr:to>
          <xdr:col>18</xdr:col>
          <xdr:colOff>561975</xdr:colOff>
          <xdr:row>77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6</xdr:col>
          <xdr:colOff>561975</xdr:colOff>
          <xdr:row>79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9</xdr:col>
          <xdr:colOff>561975</xdr:colOff>
          <xdr:row>78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28575</xdr:rowOff>
        </xdr:from>
        <xdr:to>
          <xdr:col>12</xdr:col>
          <xdr:colOff>561975</xdr:colOff>
          <xdr:row>78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</xdr:rowOff>
        </xdr:from>
        <xdr:to>
          <xdr:col>12</xdr:col>
          <xdr:colOff>561975</xdr:colOff>
          <xdr:row>79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28575</xdr:rowOff>
        </xdr:from>
        <xdr:to>
          <xdr:col>15</xdr:col>
          <xdr:colOff>561975</xdr:colOff>
          <xdr:row>78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28575</xdr:rowOff>
        </xdr:from>
        <xdr:to>
          <xdr:col>18</xdr:col>
          <xdr:colOff>561975</xdr:colOff>
          <xdr:row>78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38100</xdr:rowOff>
        </xdr:from>
        <xdr:to>
          <xdr:col>6</xdr:col>
          <xdr:colOff>561975</xdr:colOff>
          <xdr:row>80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19050</xdr:rowOff>
        </xdr:from>
        <xdr:to>
          <xdr:col>6</xdr:col>
          <xdr:colOff>561975</xdr:colOff>
          <xdr:row>81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9</xdr:col>
          <xdr:colOff>561975</xdr:colOff>
          <xdr:row>80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28575</xdr:rowOff>
        </xdr:from>
        <xdr:to>
          <xdr:col>12</xdr:col>
          <xdr:colOff>561975</xdr:colOff>
          <xdr:row>80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28575</xdr:rowOff>
        </xdr:from>
        <xdr:to>
          <xdr:col>15</xdr:col>
          <xdr:colOff>561975</xdr:colOff>
          <xdr:row>80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80</xdr:row>
          <xdr:rowOff>28575</xdr:rowOff>
        </xdr:from>
        <xdr:to>
          <xdr:col>18</xdr:col>
          <xdr:colOff>561975</xdr:colOff>
          <xdr:row>80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561975</xdr:colOff>
          <xdr:row>82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19050</xdr:rowOff>
        </xdr:from>
        <xdr:to>
          <xdr:col>9</xdr:col>
          <xdr:colOff>561975</xdr:colOff>
          <xdr:row>82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6</xdr:col>
          <xdr:colOff>561975</xdr:colOff>
          <xdr:row>84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19050</xdr:rowOff>
        </xdr:from>
        <xdr:to>
          <xdr:col>6</xdr:col>
          <xdr:colOff>561975</xdr:colOff>
          <xdr:row>85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9</xdr:col>
          <xdr:colOff>561975</xdr:colOff>
          <xdr:row>84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9</xdr:col>
          <xdr:colOff>561975</xdr:colOff>
          <xdr:row>85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28575</xdr:rowOff>
        </xdr:from>
        <xdr:to>
          <xdr:col>12</xdr:col>
          <xdr:colOff>561975</xdr:colOff>
          <xdr:row>84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9525</xdr:rowOff>
        </xdr:from>
        <xdr:to>
          <xdr:col>12</xdr:col>
          <xdr:colOff>561975</xdr:colOff>
          <xdr:row>85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28575</xdr:rowOff>
        </xdr:from>
        <xdr:to>
          <xdr:col>15</xdr:col>
          <xdr:colOff>561975</xdr:colOff>
          <xdr:row>84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19050</xdr:rowOff>
        </xdr:from>
        <xdr:to>
          <xdr:col>18</xdr:col>
          <xdr:colOff>561975</xdr:colOff>
          <xdr:row>84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19050</xdr:rowOff>
        </xdr:from>
        <xdr:to>
          <xdr:col>9</xdr:col>
          <xdr:colOff>561975</xdr:colOff>
          <xdr:row>87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561975</xdr:colOff>
          <xdr:row>87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19050</xdr:rowOff>
        </xdr:from>
        <xdr:to>
          <xdr:col>12</xdr:col>
          <xdr:colOff>561975</xdr:colOff>
          <xdr:row>88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6</xdr:col>
          <xdr:colOff>561975</xdr:colOff>
          <xdr:row>90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28575</xdr:rowOff>
        </xdr:from>
        <xdr:to>
          <xdr:col>9</xdr:col>
          <xdr:colOff>561975</xdr:colOff>
          <xdr:row>89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9</xdr:col>
          <xdr:colOff>561975</xdr:colOff>
          <xdr:row>90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28575</xdr:rowOff>
        </xdr:from>
        <xdr:to>
          <xdr:col>12</xdr:col>
          <xdr:colOff>561975</xdr:colOff>
          <xdr:row>89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38100</xdr:rowOff>
        </xdr:from>
        <xdr:to>
          <xdr:col>15</xdr:col>
          <xdr:colOff>561975</xdr:colOff>
          <xdr:row>89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18</xdr:col>
          <xdr:colOff>561975</xdr:colOff>
          <xdr:row>89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28575</xdr:rowOff>
        </xdr:from>
        <xdr:to>
          <xdr:col>9</xdr:col>
          <xdr:colOff>561975</xdr:colOff>
          <xdr:row>91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19050</xdr:rowOff>
        </xdr:from>
        <xdr:to>
          <xdr:col>12</xdr:col>
          <xdr:colOff>561975</xdr:colOff>
          <xdr:row>91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19050</xdr:rowOff>
        </xdr:from>
        <xdr:to>
          <xdr:col>15</xdr:col>
          <xdr:colOff>561975</xdr:colOff>
          <xdr:row>91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28575</xdr:rowOff>
        </xdr:from>
        <xdr:to>
          <xdr:col>18</xdr:col>
          <xdr:colOff>561975</xdr:colOff>
          <xdr:row>91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19050</xdr:rowOff>
        </xdr:from>
        <xdr:to>
          <xdr:col>15</xdr:col>
          <xdr:colOff>561975</xdr:colOff>
          <xdr:row>194</xdr:row>
          <xdr:rowOff>257175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19050</xdr:rowOff>
        </xdr:from>
        <xdr:to>
          <xdr:col>18</xdr:col>
          <xdr:colOff>561975</xdr:colOff>
          <xdr:row>194</xdr:row>
          <xdr:rowOff>257175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9525</xdr:rowOff>
        </xdr:from>
        <xdr:to>
          <xdr:col>6</xdr:col>
          <xdr:colOff>561975</xdr:colOff>
          <xdr:row>198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6</xdr:col>
          <xdr:colOff>561975</xdr:colOff>
          <xdr:row>199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38100</xdr:rowOff>
        </xdr:from>
        <xdr:to>
          <xdr:col>9</xdr:col>
          <xdr:colOff>561975</xdr:colOff>
          <xdr:row>195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28575</xdr:rowOff>
        </xdr:from>
        <xdr:to>
          <xdr:col>9</xdr:col>
          <xdr:colOff>561975</xdr:colOff>
          <xdr:row>196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38100</xdr:rowOff>
        </xdr:from>
        <xdr:to>
          <xdr:col>9</xdr:col>
          <xdr:colOff>561975</xdr:colOff>
          <xdr:row>197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28575</xdr:rowOff>
        </xdr:from>
        <xdr:to>
          <xdr:col>9</xdr:col>
          <xdr:colOff>561975</xdr:colOff>
          <xdr:row>198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19050</xdr:rowOff>
        </xdr:from>
        <xdr:to>
          <xdr:col>9</xdr:col>
          <xdr:colOff>561975</xdr:colOff>
          <xdr:row>199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196</xdr:row>
          <xdr:rowOff>28575</xdr:rowOff>
        </xdr:from>
        <xdr:to>
          <xdr:col>12</xdr:col>
          <xdr:colOff>561975</xdr:colOff>
          <xdr:row>196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38100</xdr:rowOff>
        </xdr:from>
        <xdr:to>
          <xdr:col>12</xdr:col>
          <xdr:colOff>561975</xdr:colOff>
          <xdr:row>197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38100</xdr:rowOff>
        </xdr:from>
        <xdr:to>
          <xdr:col>15</xdr:col>
          <xdr:colOff>561975</xdr:colOff>
          <xdr:row>196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28575</xdr:rowOff>
        </xdr:from>
        <xdr:to>
          <xdr:col>15</xdr:col>
          <xdr:colOff>561975</xdr:colOff>
          <xdr:row>197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196</xdr:row>
          <xdr:rowOff>28575</xdr:rowOff>
        </xdr:from>
        <xdr:to>
          <xdr:col>18</xdr:col>
          <xdr:colOff>561975</xdr:colOff>
          <xdr:row>196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198</xdr:row>
          <xdr:rowOff>28575</xdr:rowOff>
        </xdr:from>
        <xdr:to>
          <xdr:col>18</xdr:col>
          <xdr:colOff>561975</xdr:colOff>
          <xdr:row>198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38100</xdr:rowOff>
        </xdr:from>
        <xdr:to>
          <xdr:col>6</xdr:col>
          <xdr:colOff>561975</xdr:colOff>
          <xdr:row>201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9525</xdr:rowOff>
        </xdr:from>
        <xdr:to>
          <xdr:col>6</xdr:col>
          <xdr:colOff>561975</xdr:colOff>
          <xdr:row>202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28575</xdr:rowOff>
        </xdr:from>
        <xdr:to>
          <xdr:col>9</xdr:col>
          <xdr:colOff>561975</xdr:colOff>
          <xdr:row>201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9525</xdr:rowOff>
        </xdr:from>
        <xdr:to>
          <xdr:col>9</xdr:col>
          <xdr:colOff>561975</xdr:colOff>
          <xdr:row>202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19050</xdr:rowOff>
        </xdr:from>
        <xdr:to>
          <xdr:col>12</xdr:col>
          <xdr:colOff>561975</xdr:colOff>
          <xdr:row>201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28575</xdr:rowOff>
        </xdr:from>
        <xdr:to>
          <xdr:col>12</xdr:col>
          <xdr:colOff>561975</xdr:colOff>
          <xdr:row>202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201</xdr:row>
          <xdr:rowOff>28575</xdr:rowOff>
        </xdr:from>
        <xdr:to>
          <xdr:col>18</xdr:col>
          <xdr:colOff>561975</xdr:colOff>
          <xdr:row>201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19050</xdr:rowOff>
        </xdr:from>
        <xdr:to>
          <xdr:col>6</xdr:col>
          <xdr:colOff>561975</xdr:colOff>
          <xdr:row>203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28575</xdr:rowOff>
        </xdr:from>
        <xdr:to>
          <xdr:col>6</xdr:col>
          <xdr:colOff>561975</xdr:colOff>
          <xdr:row>204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19050</xdr:rowOff>
        </xdr:from>
        <xdr:to>
          <xdr:col>6</xdr:col>
          <xdr:colOff>561975</xdr:colOff>
          <xdr:row>206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19050</xdr:rowOff>
        </xdr:from>
        <xdr:to>
          <xdr:col>9</xdr:col>
          <xdr:colOff>561975</xdr:colOff>
          <xdr:row>205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9525</xdr:rowOff>
        </xdr:from>
        <xdr:to>
          <xdr:col>9</xdr:col>
          <xdr:colOff>561975</xdr:colOff>
          <xdr:row>206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38100</xdr:rowOff>
        </xdr:from>
        <xdr:to>
          <xdr:col>12</xdr:col>
          <xdr:colOff>561975</xdr:colOff>
          <xdr:row>203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28575</xdr:rowOff>
        </xdr:from>
        <xdr:to>
          <xdr:col>12</xdr:col>
          <xdr:colOff>561975</xdr:colOff>
          <xdr:row>205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19050</xdr:rowOff>
        </xdr:from>
        <xdr:to>
          <xdr:col>12</xdr:col>
          <xdr:colOff>561975</xdr:colOff>
          <xdr:row>206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205</xdr:row>
          <xdr:rowOff>19050</xdr:rowOff>
        </xdr:from>
        <xdr:to>
          <xdr:col>15</xdr:col>
          <xdr:colOff>561975</xdr:colOff>
          <xdr:row>205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28575</xdr:rowOff>
        </xdr:from>
        <xdr:to>
          <xdr:col>6</xdr:col>
          <xdr:colOff>561975</xdr:colOff>
          <xdr:row>208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28575</xdr:rowOff>
        </xdr:from>
        <xdr:to>
          <xdr:col>9</xdr:col>
          <xdr:colOff>561975</xdr:colOff>
          <xdr:row>208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38100</xdr:rowOff>
        </xdr:from>
        <xdr:to>
          <xdr:col>9</xdr:col>
          <xdr:colOff>561975</xdr:colOff>
          <xdr:row>210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28575</xdr:rowOff>
        </xdr:from>
        <xdr:to>
          <xdr:col>9</xdr:col>
          <xdr:colOff>561975</xdr:colOff>
          <xdr:row>211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209</xdr:row>
          <xdr:rowOff>38100</xdr:rowOff>
        </xdr:from>
        <xdr:to>
          <xdr:col>12</xdr:col>
          <xdr:colOff>561975</xdr:colOff>
          <xdr:row>209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19050</xdr:rowOff>
        </xdr:from>
        <xdr:to>
          <xdr:col>12</xdr:col>
          <xdr:colOff>561975</xdr:colOff>
          <xdr:row>210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28575</xdr:rowOff>
        </xdr:from>
        <xdr:to>
          <xdr:col>12</xdr:col>
          <xdr:colOff>561975</xdr:colOff>
          <xdr:row>211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209</xdr:row>
          <xdr:rowOff>28575</xdr:rowOff>
        </xdr:from>
        <xdr:to>
          <xdr:col>15</xdr:col>
          <xdr:colOff>561975</xdr:colOff>
          <xdr:row>209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209</xdr:row>
          <xdr:rowOff>19050</xdr:rowOff>
        </xdr:from>
        <xdr:to>
          <xdr:col>18</xdr:col>
          <xdr:colOff>561975</xdr:colOff>
          <xdr:row>209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19050</xdr:rowOff>
        </xdr:from>
        <xdr:to>
          <xdr:col>6</xdr:col>
          <xdr:colOff>561975</xdr:colOff>
          <xdr:row>212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38100</xdr:rowOff>
        </xdr:from>
        <xdr:to>
          <xdr:col>6</xdr:col>
          <xdr:colOff>561975</xdr:colOff>
          <xdr:row>213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28575</xdr:rowOff>
        </xdr:from>
        <xdr:to>
          <xdr:col>6</xdr:col>
          <xdr:colOff>561975</xdr:colOff>
          <xdr:row>215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19050</xdr:rowOff>
        </xdr:from>
        <xdr:to>
          <xdr:col>9</xdr:col>
          <xdr:colOff>561975</xdr:colOff>
          <xdr:row>213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9525</xdr:rowOff>
        </xdr:from>
        <xdr:to>
          <xdr:col>9</xdr:col>
          <xdr:colOff>561975</xdr:colOff>
          <xdr:row>215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38100</xdr:rowOff>
        </xdr:from>
        <xdr:to>
          <xdr:col>9</xdr:col>
          <xdr:colOff>561975</xdr:colOff>
          <xdr:row>216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28575</xdr:rowOff>
        </xdr:from>
        <xdr:to>
          <xdr:col>9</xdr:col>
          <xdr:colOff>561975</xdr:colOff>
          <xdr:row>217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19050</xdr:rowOff>
        </xdr:from>
        <xdr:to>
          <xdr:col>12</xdr:col>
          <xdr:colOff>561975</xdr:colOff>
          <xdr:row>213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38100</xdr:rowOff>
        </xdr:from>
        <xdr:to>
          <xdr:col>12</xdr:col>
          <xdr:colOff>561975</xdr:colOff>
          <xdr:row>214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28575</xdr:rowOff>
        </xdr:from>
        <xdr:to>
          <xdr:col>12</xdr:col>
          <xdr:colOff>561975</xdr:colOff>
          <xdr:row>215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19050</xdr:rowOff>
        </xdr:from>
        <xdr:to>
          <xdr:col>12</xdr:col>
          <xdr:colOff>561975</xdr:colOff>
          <xdr:row>216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9525</xdr:rowOff>
        </xdr:from>
        <xdr:to>
          <xdr:col>12</xdr:col>
          <xdr:colOff>561975</xdr:colOff>
          <xdr:row>217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215</xdr:row>
          <xdr:rowOff>19050</xdr:rowOff>
        </xdr:from>
        <xdr:to>
          <xdr:col>15</xdr:col>
          <xdr:colOff>561975</xdr:colOff>
          <xdr:row>215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217</xdr:row>
          <xdr:rowOff>28575</xdr:rowOff>
        </xdr:from>
        <xdr:to>
          <xdr:col>15</xdr:col>
          <xdr:colOff>561975</xdr:colOff>
          <xdr:row>217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215</xdr:row>
          <xdr:rowOff>28575</xdr:rowOff>
        </xdr:from>
        <xdr:to>
          <xdr:col>18</xdr:col>
          <xdr:colOff>561975</xdr:colOff>
          <xdr:row>215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19050</xdr:rowOff>
        </xdr:from>
        <xdr:to>
          <xdr:col>6</xdr:col>
          <xdr:colOff>561975</xdr:colOff>
          <xdr:row>222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19050</xdr:rowOff>
        </xdr:from>
        <xdr:to>
          <xdr:col>9</xdr:col>
          <xdr:colOff>561975</xdr:colOff>
          <xdr:row>219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9525</xdr:rowOff>
        </xdr:from>
        <xdr:to>
          <xdr:col>9</xdr:col>
          <xdr:colOff>561975</xdr:colOff>
          <xdr:row>220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28575</xdr:rowOff>
        </xdr:from>
        <xdr:to>
          <xdr:col>9</xdr:col>
          <xdr:colOff>561975</xdr:colOff>
          <xdr:row>221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19050</xdr:rowOff>
        </xdr:from>
        <xdr:to>
          <xdr:col>9</xdr:col>
          <xdr:colOff>561975</xdr:colOff>
          <xdr:row>223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19050</xdr:rowOff>
        </xdr:from>
        <xdr:to>
          <xdr:col>12</xdr:col>
          <xdr:colOff>561975</xdr:colOff>
          <xdr:row>219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223</xdr:row>
          <xdr:rowOff>28575</xdr:rowOff>
        </xdr:from>
        <xdr:to>
          <xdr:col>12</xdr:col>
          <xdr:colOff>561975</xdr:colOff>
          <xdr:row>223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219</xdr:row>
          <xdr:rowOff>19050</xdr:rowOff>
        </xdr:from>
        <xdr:to>
          <xdr:col>15</xdr:col>
          <xdr:colOff>561975</xdr:colOff>
          <xdr:row>219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223</xdr:row>
          <xdr:rowOff>28575</xdr:rowOff>
        </xdr:from>
        <xdr:to>
          <xdr:col>15</xdr:col>
          <xdr:colOff>561975</xdr:colOff>
          <xdr:row>223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28575</xdr:rowOff>
        </xdr:from>
        <xdr:to>
          <xdr:col>6</xdr:col>
          <xdr:colOff>561975</xdr:colOff>
          <xdr:row>225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28575</xdr:rowOff>
        </xdr:from>
        <xdr:to>
          <xdr:col>9</xdr:col>
          <xdr:colOff>561975</xdr:colOff>
          <xdr:row>225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9525</xdr:rowOff>
        </xdr:from>
        <xdr:to>
          <xdr:col>9</xdr:col>
          <xdr:colOff>561975</xdr:colOff>
          <xdr:row>227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19050</xdr:rowOff>
        </xdr:from>
        <xdr:to>
          <xdr:col>12</xdr:col>
          <xdr:colOff>561975</xdr:colOff>
          <xdr:row>225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19050</xdr:rowOff>
        </xdr:from>
        <xdr:to>
          <xdr:col>15</xdr:col>
          <xdr:colOff>561975</xdr:colOff>
          <xdr:row>225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225</xdr:row>
          <xdr:rowOff>28575</xdr:rowOff>
        </xdr:from>
        <xdr:to>
          <xdr:col>18</xdr:col>
          <xdr:colOff>561975</xdr:colOff>
          <xdr:row>225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19050</xdr:rowOff>
        </xdr:from>
        <xdr:to>
          <xdr:col>6</xdr:col>
          <xdr:colOff>561975</xdr:colOff>
          <xdr:row>228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38100</xdr:rowOff>
        </xdr:from>
        <xdr:to>
          <xdr:col>9</xdr:col>
          <xdr:colOff>561975</xdr:colOff>
          <xdr:row>228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28575</xdr:rowOff>
        </xdr:from>
        <xdr:to>
          <xdr:col>15</xdr:col>
          <xdr:colOff>561975</xdr:colOff>
          <xdr:row>228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28575</xdr:rowOff>
        </xdr:from>
        <xdr:to>
          <xdr:col>6</xdr:col>
          <xdr:colOff>561975</xdr:colOff>
          <xdr:row>229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28575</xdr:rowOff>
        </xdr:from>
        <xdr:to>
          <xdr:col>9</xdr:col>
          <xdr:colOff>561975</xdr:colOff>
          <xdr:row>229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19050</xdr:rowOff>
        </xdr:from>
        <xdr:to>
          <xdr:col>6</xdr:col>
          <xdr:colOff>552450</xdr:colOff>
          <xdr:row>232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28575</xdr:rowOff>
        </xdr:from>
        <xdr:to>
          <xdr:col>9</xdr:col>
          <xdr:colOff>561975</xdr:colOff>
          <xdr:row>232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232</xdr:row>
          <xdr:rowOff>19050</xdr:rowOff>
        </xdr:from>
        <xdr:to>
          <xdr:col>12</xdr:col>
          <xdr:colOff>561975</xdr:colOff>
          <xdr:row>232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38100</xdr:rowOff>
        </xdr:from>
        <xdr:to>
          <xdr:col>6</xdr:col>
          <xdr:colOff>552450</xdr:colOff>
          <xdr:row>233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9525</xdr:rowOff>
        </xdr:from>
        <xdr:to>
          <xdr:col>6</xdr:col>
          <xdr:colOff>552450</xdr:colOff>
          <xdr:row>234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19050</xdr:rowOff>
        </xdr:from>
        <xdr:to>
          <xdr:col>9</xdr:col>
          <xdr:colOff>561975</xdr:colOff>
          <xdr:row>235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28575</xdr:rowOff>
        </xdr:from>
        <xdr:to>
          <xdr:col>12</xdr:col>
          <xdr:colOff>561975</xdr:colOff>
          <xdr:row>235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233</xdr:row>
          <xdr:rowOff>9525</xdr:rowOff>
        </xdr:from>
        <xdr:to>
          <xdr:col>15</xdr:col>
          <xdr:colOff>561975</xdr:colOff>
          <xdr:row>233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19050</xdr:rowOff>
        </xdr:from>
        <xdr:to>
          <xdr:col>15</xdr:col>
          <xdr:colOff>561975</xdr:colOff>
          <xdr:row>234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28575</xdr:rowOff>
        </xdr:from>
        <xdr:to>
          <xdr:col>15</xdr:col>
          <xdr:colOff>561975</xdr:colOff>
          <xdr:row>235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233</xdr:row>
          <xdr:rowOff>38100</xdr:rowOff>
        </xdr:from>
        <xdr:to>
          <xdr:col>18</xdr:col>
          <xdr:colOff>561975</xdr:colOff>
          <xdr:row>233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28575</xdr:rowOff>
        </xdr:from>
        <xdr:to>
          <xdr:col>18</xdr:col>
          <xdr:colOff>561975</xdr:colOff>
          <xdr:row>234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28575</xdr:rowOff>
        </xdr:from>
        <xdr:to>
          <xdr:col>6</xdr:col>
          <xdr:colOff>552450</xdr:colOff>
          <xdr:row>237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19050</xdr:rowOff>
        </xdr:from>
        <xdr:to>
          <xdr:col>6</xdr:col>
          <xdr:colOff>552450</xdr:colOff>
          <xdr:row>238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38100</xdr:rowOff>
        </xdr:from>
        <xdr:to>
          <xdr:col>9</xdr:col>
          <xdr:colOff>561975</xdr:colOff>
          <xdr:row>237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28575</xdr:rowOff>
        </xdr:from>
        <xdr:to>
          <xdr:col>9</xdr:col>
          <xdr:colOff>561975</xdr:colOff>
          <xdr:row>238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237</xdr:row>
          <xdr:rowOff>19050</xdr:rowOff>
        </xdr:from>
        <xdr:to>
          <xdr:col>15</xdr:col>
          <xdr:colOff>561975</xdr:colOff>
          <xdr:row>237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237</xdr:row>
          <xdr:rowOff>28575</xdr:rowOff>
        </xdr:from>
        <xdr:to>
          <xdr:col>18</xdr:col>
          <xdr:colOff>561975</xdr:colOff>
          <xdr:row>237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28575</xdr:rowOff>
        </xdr:from>
        <xdr:to>
          <xdr:col>6</xdr:col>
          <xdr:colOff>552450</xdr:colOff>
          <xdr:row>240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19050</xdr:rowOff>
        </xdr:from>
        <xdr:to>
          <xdr:col>6</xdr:col>
          <xdr:colOff>552450</xdr:colOff>
          <xdr:row>241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19050</xdr:rowOff>
        </xdr:from>
        <xdr:to>
          <xdr:col>9</xdr:col>
          <xdr:colOff>561975</xdr:colOff>
          <xdr:row>240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28575</xdr:rowOff>
        </xdr:from>
        <xdr:to>
          <xdr:col>9</xdr:col>
          <xdr:colOff>561975</xdr:colOff>
          <xdr:row>241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28575</xdr:rowOff>
        </xdr:from>
        <xdr:to>
          <xdr:col>6</xdr:col>
          <xdr:colOff>552450</xdr:colOff>
          <xdr:row>245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249</xdr:row>
          <xdr:rowOff>28575</xdr:rowOff>
        </xdr:from>
        <xdr:to>
          <xdr:col>6</xdr:col>
          <xdr:colOff>542925</xdr:colOff>
          <xdr:row>249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28575</xdr:rowOff>
        </xdr:from>
        <xdr:to>
          <xdr:col>9</xdr:col>
          <xdr:colOff>561975</xdr:colOff>
          <xdr:row>243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246</xdr:row>
          <xdr:rowOff>28575</xdr:rowOff>
        </xdr:from>
        <xdr:to>
          <xdr:col>9</xdr:col>
          <xdr:colOff>561975</xdr:colOff>
          <xdr:row>246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243</xdr:row>
          <xdr:rowOff>28575</xdr:rowOff>
        </xdr:from>
        <xdr:to>
          <xdr:col>12</xdr:col>
          <xdr:colOff>561975</xdr:colOff>
          <xdr:row>243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243</xdr:row>
          <xdr:rowOff>28575</xdr:rowOff>
        </xdr:from>
        <xdr:to>
          <xdr:col>15</xdr:col>
          <xdr:colOff>561975</xdr:colOff>
          <xdr:row>243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28575</xdr:rowOff>
        </xdr:from>
        <xdr:to>
          <xdr:col>6</xdr:col>
          <xdr:colOff>542925</xdr:colOff>
          <xdr:row>251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19050</xdr:rowOff>
        </xdr:from>
        <xdr:to>
          <xdr:col>6</xdr:col>
          <xdr:colOff>542925</xdr:colOff>
          <xdr:row>252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251</xdr:row>
          <xdr:rowOff>38100</xdr:rowOff>
        </xdr:from>
        <xdr:to>
          <xdr:col>9</xdr:col>
          <xdr:colOff>561975</xdr:colOff>
          <xdr:row>251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251</xdr:row>
          <xdr:rowOff>38100</xdr:rowOff>
        </xdr:from>
        <xdr:to>
          <xdr:col>12</xdr:col>
          <xdr:colOff>561975</xdr:colOff>
          <xdr:row>251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28575</xdr:rowOff>
        </xdr:from>
        <xdr:to>
          <xdr:col>6</xdr:col>
          <xdr:colOff>542925</xdr:colOff>
          <xdr:row>253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38100</xdr:rowOff>
        </xdr:from>
        <xdr:to>
          <xdr:col>6</xdr:col>
          <xdr:colOff>542925</xdr:colOff>
          <xdr:row>254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19050</xdr:rowOff>
        </xdr:from>
        <xdr:to>
          <xdr:col>6</xdr:col>
          <xdr:colOff>542925</xdr:colOff>
          <xdr:row>255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38100</xdr:rowOff>
        </xdr:from>
        <xdr:to>
          <xdr:col>9</xdr:col>
          <xdr:colOff>561975</xdr:colOff>
          <xdr:row>253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19050</xdr:rowOff>
        </xdr:from>
        <xdr:to>
          <xdr:col>9</xdr:col>
          <xdr:colOff>561975</xdr:colOff>
          <xdr:row>254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38100</xdr:rowOff>
        </xdr:from>
        <xdr:to>
          <xdr:col>12</xdr:col>
          <xdr:colOff>561975</xdr:colOff>
          <xdr:row>253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28575</xdr:rowOff>
        </xdr:from>
        <xdr:to>
          <xdr:col>12</xdr:col>
          <xdr:colOff>561975</xdr:colOff>
          <xdr:row>254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253</xdr:row>
          <xdr:rowOff>28575</xdr:rowOff>
        </xdr:from>
        <xdr:to>
          <xdr:col>15</xdr:col>
          <xdr:colOff>561975</xdr:colOff>
          <xdr:row>253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38100</xdr:rowOff>
        </xdr:from>
        <xdr:to>
          <xdr:col>15</xdr:col>
          <xdr:colOff>561975</xdr:colOff>
          <xdr:row>254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253</xdr:row>
          <xdr:rowOff>38100</xdr:rowOff>
        </xdr:from>
        <xdr:to>
          <xdr:col>18</xdr:col>
          <xdr:colOff>561975</xdr:colOff>
          <xdr:row>253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28575</xdr:rowOff>
        </xdr:from>
        <xdr:to>
          <xdr:col>18</xdr:col>
          <xdr:colOff>561975</xdr:colOff>
          <xdr:row>254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28575</xdr:rowOff>
        </xdr:from>
        <xdr:to>
          <xdr:col>6</xdr:col>
          <xdr:colOff>542925</xdr:colOff>
          <xdr:row>256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19050</xdr:rowOff>
        </xdr:from>
        <xdr:to>
          <xdr:col>6</xdr:col>
          <xdr:colOff>542925</xdr:colOff>
          <xdr:row>258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38100</xdr:rowOff>
        </xdr:from>
        <xdr:to>
          <xdr:col>9</xdr:col>
          <xdr:colOff>561975</xdr:colOff>
          <xdr:row>256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28575</xdr:rowOff>
        </xdr:from>
        <xdr:to>
          <xdr:col>9</xdr:col>
          <xdr:colOff>561975</xdr:colOff>
          <xdr:row>257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28575</xdr:rowOff>
        </xdr:from>
        <xdr:to>
          <xdr:col>15</xdr:col>
          <xdr:colOff>561975</xdr:colOff>
          <xdr:row>256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19050</xdr:rowOff>
        </xdr:from>
        <xdr:to>
          <xdr:col>15</xdr:col>
          <xdr:colOff>561975</xdr:colOff>
          <xdr:row>258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256</xdr:row>
          <xdr:rowOff>38100</xdr:rowOff>
        </xdr:from>
        <xdr:to>
          <xdr:col>18</xdr:col>
          <xdr:colOff>561975</xdr:colOff>
          <xdr:row>256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260</xdr:row>
          <xdr:rowOff>19050</xdr:rowOff>
        </xdr:from>
        <xdr:to>
          <xdr:col>6</xdr:col>
          <xdr:colOff>542925</xdr:colOff>
          <xdr:row>260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38100</xdr:rowOff>
        </xdr:from>
        <xdr:to>
          <xdr:col>6</xdr:col>
          <xdr:colOff>542925</xdr:colOff>
          <xdr:row>262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19050</xdr:rowOff>
        </xdr:from>
        <xdr:to>
          <xdr:col>6</xdr:col>
          <xdr:colOff>542925</xdr:colOff>
          <xdr:row>263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28575</xdr:rowOff>
        </xdr:from>
        <xdr:to>
          <xdr:col>6</xdr:col>
          <xdr:colOff>542925</xdr:colOff>
          <xdr:row>264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28575</xdr:rowOff>
        </xdr:from>
        <xdr:to>
          <xdr:col>9</xdr:col>
          <xdr:colOff>561975</xdr:colOff>
          <xdr:row>263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266</xdr:row>
          <xdr:rowOff>38100</xdr:rowOff>
        </xdr:from>
        <xdr:to>
          <xdr:col>9</xdr:col>
          <xdr:colOff>561975</xdr:colOff>
          <xdr:row>266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263</xdr:row>
          <xdr:rowOff>38100</xdr:rowOff>
        </xdr:from>
        <xdr:to>
          <xdr:col>12</xdr:col>
          <xdr:colOff>561975</xdr:colOff>
          <xdr:row>263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268</xdr:row>
          <xdr:rowOff>28575</xdr:rowOff>
        </xdr:from>
        <xdr:to>
          <xdr:col>6</xdr:col>
          <xdr:colOff>552450</xdr:colOff>
          <xdr:row>268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19050</xdr:rowOff>
        </xdr:from>
        <xdr:to>
          <xdr:col>6</xdr:col>
          <xdr:colOff>552450</xdr:colOff>
          <xdr:row>269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9525</xdr:rowOff>
        </xdr:from>
        <xdr:to>
          <xdr:col>6</xdr:col>
          <xdr:colOff>552450</xdr:colOff>
          <xdr:row>270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38100</xdr:rowOff>
        </xdr:from>
        <xdr:to>
          <xdr:col>6</xdr:col>
          <xdr:colOff>552450</xdr:colOff>
          <xdr:row>272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272</xdr:row>
          <xdr:rowOff>38100</xdr:rowOff>
        </xdr:from>
        <xdr:to>
          <xdr:col>9</xdr:col>
          <xdr:colOff>561975</xdr:colOff>
          <xdr:row>272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28575</xdr:rowOff>
        </xdr:from>
        <xdr:to>
          <xdr:col>6</xdr:col>
          <xdr:colOff>552450</xdr:colOff>
          <xdr:row>273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38100</xdr:rowOff>
        </xdr:from>
        <xdr:to>
          <xdr:col>6</xdr:col>
          <xdr:colOff>552450</xdr:colOff>
          <xdr:row>274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28575</xdr:rowOff>
        </xdr:from>
        <xdr:to>
          <xdr:col>12</xdr:col>
          <xdr:colOff>561975</xdr:colOff>
          <xdr:row>274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274</xdr:row>
          <xdr:rowOff>28575</xdr:rowOff>
        </xdr:from>
        <xdr:to>
          <xdr:col>15</xdr:col>
          <xdr:colOff>561975</xdr:colOff>
          <xdr:row>274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28575</xdr:rowOff>
        </xdr:from>
        <xdr:to>
          <xdr:col>6</xdr:col>
          <xdr:colOff>552450</xdr:colOff>
          <xdr:row>275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19050</xdr:rowOff>
        </xdr:from>
        <xdr:to>
          <xdr:col>6</xdr:col>
          <xdr:colOff>552450</xdr:colOff>
          <xdr:row>276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19050</xdr:rowOff>
        </xdr:from>
        <xdr:to>
          <xdr:col>9</xdr:col>
          <xdr:colOff>561975</xdr:colOff>
          <xdr:row>276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38100</xdr:rowOff>
        </xdr:from>
        <xdr:to>
          <xdr:col>12</xdr:col>
          <xdr:colOff>561975</xdr:colOff>
          <xdr:row>275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28575</xdr:rowOff>
        </xdr:from>
        <xdr:to>
          <xdr:col>12</xdr:col>
          <xdr:colOff>561975</xdr:colOff>
          <xdr:row>276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19050</xdr:rowOff>
        </xdr:from>
        <xdr:to>
          <xdr:col>15</xdr:col>
          <xdr:colOff>561975</xdr:colOff>
          <xdr:row>276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9525</xdr:rowOff>
        </xdr:from>
        <xdr:to>
          <xdr:col>6</xdr:col>
          <xdr:colOff>552450</xdr:colOff>
          <xdr:row>277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19050</xdr:rowOff>
        </xdr:from>
        <xdr:to>
          <xdr:col>12</xdr:col>
          <xdr:colOff>561975</xdr:colOff>
          <xdr:row>277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28575</xdr:rowOff>
        </xdr:from>
        <xdr:to>
          <xdr:col>18</xdr:col>
          <xdr:colOff>561975</xdr:colOff>
          <xdr:row>277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28575</xdr:rowOff>
        </xdr:from>
        <xdr:to>
          <xdr:col>6</xdr:col>
          <xdr:colOff>552450</xdr:colOff>
          <xdr:row>278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19050</xdr:rowOff>
        </xdr:from>
        <xdr:to>
          <xdr:col>6</xdr:col>
          <xdr:colOff>552450</xdr:colOff>
          <xdr:row>279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38100</xdr:rowOff>
        </xdr:from>
        <xdr:to>
          <xdr:col>9</xdr:col>
          <xdr:colOff>561975</xdr:colOff>
          <xdr:row>278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28575</xdr:rowOff>
        </xdr:from>
        <xdr:to>
          <xdr:col>15</xdr:col>
          <xdr:colOff>561975</xdr:colOff>
          <xdr:row>278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38100</xdr:rowOff>
        </xdr:from>
        <xdr:to>
          <xdr:col>18</xdr:col>
          <xdr:colOff>561975</xdr:colOff>
          <xdr:row>278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19050</xdr:rowOff>
        </xdr:from>
        <xdr:to>
          <xdr:col>9</xdr:col>
          <xdr:colOff>561975</xdr:colOff>
          <xdr:row>280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38100</xdr:rowOff>
        </xdr:from>
        <xdr:to>
          <xdr:col>12</xdr:col>
          <xdr:colOff>561975</xdr:colOff>
          <xdr:row>280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19050</xdr:rowOff>
        </xdr:from>
        <xdr:to>
          <xdr:col>12</xdr:col>
          <xdr:colOff>561975</xdr:colOff>
          <xdr:row>281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280</xdr:row>
          <xdr:rowOff>28575</xdr:rowOff>
        </xdr:from>
        <xdr:to>
          <xdr:col>15</xdr:col>
          <xdr:colOff>561975</xdr:colOff>
          <xdr:row>280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280</xdr:row>
          <xdr:rowOff>28575</xdr:rowOff>
        </xdr:from>
        <xdr:to>
          <xdr:col>18</xdr:col>
          <xdr:colOff>561975</xdr:colOff>
          <xdr:row>280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28575</xdr:rowOff>
        </xdr:from>
        <xdr:to>
          <xdr:col>6</xdr:col>
          <xdr:colOff>552450</xdr:colOff>
          <xdr:row>282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28575</xdr:rowOff>
        </xdr:from>
        <xdr:to>
          <xdr:col>9</xdr:col>
          <xdr:colOff>561975</xdr:colOff>
          <xdr:row>282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9525</xdr:rowOff>
        </xdr:from>
        <xdr:to>
          <xdr:col>12</xdr:col>
          <xdr:colOff>561975</xdr:colOff>
          <xdr:row>282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38100</xdr:rowOff>
        </xdr:from>
        <xdr:to>
          <xdr:col>18</xdr:col>
          <xdr:colOff>561975</xdr:colOff>
          <xdr:row>282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19050</xdr:rowOff>
        </xdr:from>
        <xdr:to>
          <xdr:col>18</xdr:col>
          <xdr:colOff>561975</xdr:colOff>
          <xdr:row>202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217</xdr:row>
          <xdr:rowOff>28575</xdr:rowOff>
        </xdr:from>
        <xdr:to>
          <xdr:col>18</xdr:col>
          <xdr:colOff>561975</xdr:colOff>
          <xdr:row>217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219</xdr:row>
          <xdr:rowOff>28575</xdr:rowOff>
        </xdr:from>
        <xdr:to>
          <xdr:col>18</xdr:col>
          <xdr:colOff>561975</xdr:colOff>
          <xdr:row>219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229</xdr:row>
          <xdr:rowOff>19050</xdr:rowOff>
        </xdr:from>
        <xdr:to>
          <xdr:col>18</xdr:col>
          <xdr:colOff>561975</xdr:colOff>
          <xdr:row>229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28575</xdr:rowOff>
        </xdr:from>
        <xdr:to>
          <xdr:col>12</xdr:col>
          <xdr:colOff>561975</xdr:colOff>
          <xdr:row>226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19050</xdr:rowOff>
        </xdr:from>
        <xdr:to>
          <xdr:col>6</xdr:col>
          <xdr:colOff>552450</xdr:colOff>
          <xdr:row>235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230</xdr:row>
          <xdr:rowOff>28575</xdr:rowOff>
        </xdr:from>
        <xdr:to>
          <xdr:col>6</xdr:col>
          <xdr:colOff>552450</xdr:colOff>
          <xdr:row>230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9525</xdr:rowOff>
        </xdr:from>
        <xdr:to>
          <xdr:col>9</xdr:col>
          <xdr:colOff>561975</xdr:colOff>
          <xdr:row>230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28575</xdr:rowOff>
        </xdr:from>
        <xdr:to>
          <xdr:col>12</xdr:col>
          <xdr:colOff>561975</xdr:colOff>
          <xdr:row>241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9525</xdr:rowOff>
        </xdr:from>
        <xdr:to>
          <xdr:col>12</xdr:col>
          <xdr:colOff>561975</xdr:colOff>
          <xdr:row>255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19050</xdr:rowOff>
        </xdr:from>
        <xdr:to>
          <xdr:col>9</xdr:col>
          <xdr:colOff>561975</xdr:colOff>
          <xdr:row>262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263</xdr:row>
          <xdr:rowOff>28575</xdr:rowOff>
        </xdr:from>
        <xdr:to>
          <xdr:col>15</xdr:col>
          <xdr:colOff>561975</xdr:colOff>
          <xdr:row>263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240</xdr:row>
          <xdr:rowOff>9525</xdr:rowOff>
        </xdr:from>
        <xdr:to>
          <xdr:col>12</xdr:col>
          <xdr:colOff>561975</xdr:colOff>
          <xdr:row>240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19050</xdr:rowOff>
        </xdr:from>
        <xdr:to>
          <xdr:col>9</xdr:col>
          <xdr:colOff>561975</xdr:colOff>
          <xdr:row>273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272</xdr:row>
          <xdr:rowOff>19050</xdr:rowOff>
        </xdr:from>
        <xdr:to>
          <xdr:col>12</xdr:col>
          <xdr:colOff>561975</xdr:colOff>
          <xdr:row>272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275</xdr:row>
          <xdr:rowOff>28575</xdr:rowOff>
        </xdr:from>
        <xdr:to>
          <xdr:col>18</xdr:col>
          <xdr:colOff>561975</xdr:colOff>
          <xdr:row>275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9525</xdr:rowOff>
        </xdr:from>
        <xdr:to>
          <xdr:col>15</xdr:col>
          <xdr:colOff>561975</xdr:colOff>
          <xdr:row>257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19050</xdr:rowOff>
        </xdr:from>
        <xdr:to>
          <xdr:col>9</xdr:col>
          <xdr:colOff>561975</xdr:colOff>
          <xdr:row>260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19050</xdr:rowOff>
        </xdr:from>
        <xdr:to>
          <xdr:col>9</xdr:col>
          <xdr:colOff>561975</xdr:colOff>
          <xdr:row>284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19050</xdr:rowOff>
        </xdr:from>
        <xdr:to>
          <xdr:col>12</xdr:col>
          <xdr:colOff>571500</xdr:colOff>
          <xdr:row>10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9525</xdr:rowOff>
        </xdr:from>
        <xdr:to>
          <xdr:col>12</xdr:col>
          <xdr:colOff>561975</xdr:colOff>
          <xdr:row>69</xdr:row>
          <xdr:rowOff>247650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738" Type="http://schemas.openxmlformats.org/officeDocument/2006/relationships/ctrlProp" Target="../ctrlProps/ctrlProp7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89"/>
  <sheetViews>
    <sheetView tabSelected="1" zoomScaleNormal="100" workbookViewId="0">
      <selection activeCell="A2" sqref="A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6.125" style="7" hidden="1" customWidth="1"/>
    <col min="9" max="9" width="2.5" style="7" customWidth="1"/>
    <col min="10" max="10" width="16.125" style="7" customWidth="1"/>
    <col min="11" max="11" width="16.125" style="7" hidden="1" customWidth="1"/>
    <col min="12" max="12" width="2.5" style="7" customWidth="1"/>
    <col min="13" max="13" width="16.125" style="7" customWidth="1"/>
    <col min="14" max="14" width="16.125" style="7" hidden="1" customWidth="1"/>
    <col min="15" max="15" width="2.5" style="7" customWidth="1"/>
    <col min="16" max="16" width="16.125" style="7" customWidth="1"/>
    <col min="17" max="17" width="16.125" style="7" hidden="1" customWidth="1"/>
    <col min="18" max="18" width="2.5" style="7" customWidth="1"/>
    <col min="19" max="19" width="16.125" style="9" customWidth="1"/>
    <col min="20" max="20" width="9" style="7" hidden="1" customWidth="1"/>
    <col min="21" max="16384" width="9" style="7"/>
  </cols>
  <sheetData>
    <row r="1" spans="1:21" ht="22.5" customHeight="1">
      <c r="A1" s="83" t="s">
        <v>967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6"/>
    </row>
    <row r="2" spans="1:21" ht="22.5" customHeight="1">
      <c r="A2" s="30"/>
      <c r="E2" s="87" t="s">
        <v>968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21" s="9" customFormat="1" ht="15.75" customHeight="1">
      <c r="A3" s="7"/>
      <c r="B3" s="7"/>
      <c r="C3" s="7"/>
      <c r="D3" s="8"/>
      <c r="E3" s="7"/>
      <c r="F3" s="7"/>
      <c r="G3" s="7"/>
      <c r="H3" s="7"/>
      <c r="L3" s="7"/>
      <c r="M3" s="7"/>
      <c r="N3" s="7"/>
      <c r="O3" s="7"/>
      <c r="P3" s="7"/>
      <c r="Q3" s="7"/>
      <c r="R3" s="7"/>
      <c r="S3" s="44" t="s">
        <v>899</v>
      </c>
      <c r="T3" s="10" t="s">
        <v>789</v>
      </c>
      <c r="U3" s="7"/>
    </row>
    <row r="4" spans="1:21" s="9" customFormat="1" ht="22.5" customHeight="1">
      <c r="A4" s="7"/>
      <c r="B4" s="11">
        <v>1</v>
      </c>
      <c r="C4" s="90" t="s">
        <v>0</v>
      </c>
      <c r="D4" s="91"/>
      <c r="E4" s="9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0"/>
      <c r="U4" s="28"/>
    </row>
    <row r="5" spans="1:21" s="9" customFormat="1" ht="22.5" customHeight="1">
      <c r="B5" s="14"/>
      <c r="C5" s="70">
        <v>1</v>
      </c>
      <c r="D5" s="100" t="s">
        <v>720</v>
      </c>
      <c r="E5" s="100"/>
      <c r="F5" s="100"/>
      <c r="G5" s="68" t="str">
        <f>IF(OR(H6=TRUE,K6=TRUE,N6=TRUE,Q6=TRUE,T6=TRUE,H7=TRUE,K7=TRUE,H8=TRUE),"申請あり","")</f>
        <v/>
      </c>
      <c r="H5" s="38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U5" s="29"/>
    </row>
    <row r="6" spans="1:21" s="9" customFormat="1" ht="22.5" customHeight="1">
      <c r="B6" s="14"/>
      <c r="C6" s="71" t="str">
        <f>IF(OR(H6=TRUE,K6=TRUE,N6=TRUE,Q6=TRUE,T6=TRUE),COUNTIF(H6:T6,TRUE),"")</f>
        <v/>
      </c>
      <c r="D6" s="34">
        <v>1</v>
      </c>
      <c r="E6" s="39" t="s">
        <v>2</v>
      </c>
      <c r="F6" s="6" t="s">
        <v>789</v>
      </c>
      <c r="G6" s="2" t="s">
        <v>4</v>
      </c>
      <c r="H6" s="73" t="b">
        <v>0</v>
      </c>
      <c r="I6" s="2" t="s">
        <v>789</v>
      </c>
      <c r="J6" s="2" t="s">
        <v>917</v>
      </c>
      <c r="K6" s="73" t="b">
        <v>0</v>
      </c>
      <c r="L6" s="2" t="s">
        <v>789</v>
      </c>
      <c r="M6" s="2" t="s">
        <v>766</v>
      </c>
      <c r="N6" s="73" t="b">
        <v>0</v>
      </c>
      <c r="O6" s="2" t="s">
        <v>789</v>
      </c>
      <c r="P6" s="2" t="s">
        <v>5</v>
      </c>
      <c r="Q6" s="73" t="b">
        <v>0</v>
      </c>
      <c r="R6" s="2" t="s">
        <v>789</v>
      </c>
      <c r="S6" s="43" t="s">
        <v>767</v>
      </c>
      <c r="T6" s="75" t="b">
        <v>0</v>
      </c>
      <c r="U6" s="29"/>
    </row>
    <row r="7" spans="1:21" s="9" customFormat="1" ht="22.5" customHeight="1">
      <c r="B7" s="14"/>
      <c r="C7" s="71" t="str">
        <f>IF(OR(H7=TRUE,K7=TRUE),COUNTIF(H7:T7,TRUE),"")</f>
        <v/>
      </c>
      <c r="D7" s="17">
        <v>2</v>
      </c>
      <c r="E7" s="33" t="s">
        <v>3</v>
      </c>
      <c r="F7" s="3" t="s">
        <v>789</v>
      </c>
      <c r="G7" s="4" t="s">
        <v>768</v>
      </c>
      <c r="H7" s="74" t="b">
        <v>0</v>
      </c>
      <c r="I7" s="4" t="s">
        <v>789</v>
      </c>
      <c r="J7" s="4" t="s">
        <v>6</v>
      </c>
      <c r="K7" s="74" t="b">
        <v>0</v>
      </c>
      <c r="L7" s="4"/>
      <c r="M7" s="4"/>
      <c r="N7" s="4"/>
      <c r="O7" s="4"/>
      <c r="P7" s="4"/>
      <c r="Q7" s="4"/>
      <c r="R7" s="4"/>
      <c r="S7" s="33"/>
      <c r="U7" s="29"/>
    </row>
    <row r="8" spans="1:21" s="9" customFormat="1" ht="22.5" customHeight="1">
      <c r="B8" s="14"/>
      <c r="C8" s="71" t="str">
        <f>IF(H8=TRUE,COUNTIF(H8:T8,TRUE),"")</f>
        <v/>
      </c>
      <c r="D8" s="17">
        <v>3</v>
      </c>
      <c r="E8" s="33" t="s">
        <v>1</v>
      </c>
      <c r="F8" s="3" t="s">
        <v>789</v>
      </c>
      <c r="G8" s="4" t="s">
        <v>7</v>
      </c>
      <c r="H8" s="74" t="b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33"/>
      <c r="U8" s="29"/>
    </row>
    <row r="9" spans="1:21" s="9" customFormat="1" ht="22.5" customHeight="1">
      <c r="B9" s="14"/>
      <c r="C9" s="21">
        <v>2</v>
      </c>
      <c r="D9" s="100" t="s">
        <v>721</v>
      </c>
      <c r="E9" s="100"/>
      <c r="F9" s="100"/>
      <c r="G9" s="69" t="str">
        <f>IF(OR(H10=TRUE,K10=TRUE,N10=TRUE,H11=TRUE,K11=TRUE,N11=TRUE,H13=TRUE,K13=TRUE,N13=TRUE,Q13=TRUE,H14=TRUE,K14=TRUE,N14=TRUE,Q14=TRUE,T14=TRUE,H15=TRUE,K15=TRUE,N15=TRUE,Q15=TRUE),"申請あり","")</f>
        <v/>
      </c>
      <c r="H9" s="31"/>
      <c r="I9" s="18"/>
      <c r="J9" s="15"/>
      <c r="K9" s="15"/>
      <c r="L9" s="15"/>
      <c r="M9" s="15"/>
      <c r="N9" s="15"/>
      <c r="O9" s="15"/>
      <c r="P9" s="15"/>
      <c r="Q9" s="15"/>
      <c r="R9" s="15"/>
      <c r="S9" s="16"/>
      <c r="U9" s="29"/>
    </row>
    <row r="10" spans="1:21" s="9" customFormat="1" ht="22.5" customHeight="1">
      <c r="B10" s="19"/>
      <c r="C10" s="71" t="str">
        <f>IF(OR(H10=TRUE,K10=TRUE,N10=TRUE,),COUNTIF(H10:T10,TRUE),"")</f>
        <v/>
      </c>
      <c r="D10" s="17">
        <v>1</v>
      </c>
      <c r="E10" s="33" t="s">
        <v>769</v>
      </c>
      <c r="F10" s="3" t="s">
        <v>789</v>
      </c>
      <c r="G10" s="4" t="s">
        <v>8</v>
      </c>
      <c r="H10" s="74" t="b">
        <v>0</v>
      </c>
      <c r="I10" s="4" t="s">
        <v>789</v>
      </c>
      <c r="J10" s="4" t="s">
        <v>9</v>
      </c>
      <c r="K10" s="74" t="b">
        <v>0</v>
      </c>
      <c r="L10" s="4" t="s">
        <v>789</v>
      </c>
      <c r="M10" s="4" t="s">
        <v>10</v>
      </c>
      <c r="N10" s="74" t="b">
        <v>0</v>
      </c>
      <c r="O10" s="4"/>
      <c r="P10" s="4"/>
      <c r="Q10" s="4"/>
      <c r="R10" s="4"/>
      <c r="S10" s="33"/>
      <c r="U10" s="29"/>
    </row>
    <row r="11" spans="1:21" s="9" customFormat="1" ht="22.5" customHeight="1">
      <c r="B11" s="14"/>
      <c r="C11" s="88" t="str">
        <f>IF(OR(H11=TRUE,K11=TRUE,N11=TRUE),COUNTIF(H11:T11,TRUE),"")</f>
        <v/>
      </c>
      <c r="D11" s="93">
        <v>2</v>
      </c>
      <c r="E11" s="95" t="s">
        <v>11</v>
      </c>
      <c r="F11" s="5" t="s">
        <v>789</v>
      </c>
      <c r="G11" s="35" t="s">
        <v>12</v>
      </c>
      <c r="H11" s="76" t="b">
        <v>0</v>
      </c>
      <c r="I11" s="35" t="s">
        <v>789</v>
      </c>
      <c r="J11" s="35" t="s">
        <v>13</v>
      </c>
      <c r="K11" s="76" t="b">
        <v>0</v>
      </c>
      <c r="L11" s="35"/>
      <c r="M11" s="35" t="s">
        <v>901</v>
      </c>
      <c r="N11" s="76" t="b">
        <v>0</v>
      </c>
      <c r="O11" s="35"/>
      <c r="P11" s="35"/>
      <c r="Q11" s="35"/>
      <c r="R11" s="35"/>
      <c r="S11" s="39"/>
      <c r="U11" s="29"/>
    </row>
    <row r="12" spans="1:21" s="9" customFormat="1" ht="22.5" customHeight="1">
      <c r="B12" s="14"/>
      <c r="C12" s="88"/>
      <c r="D12" s="94"/>
      <c r="E12" s="96"/>
      <c r="F12" s="97" t="s">
        <v>770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6"/>
      <c r="U12" s="29"/>
    </row>
    <row r="13" spans="1:21" s="9" customFormat="1" ht="22.5" customHeight="1">
      <c r="B13" s="14"/>
      <c r="C13" s="71" t="str">
        <f>IF(OR(H13=TRUE,K13=TRUE,N13=TRUE,Q13=TRUE),COUNTIF(H13:T13,TRUE),"")</f>
        <v/>
      </c>
      <c r="D13" s="17">
        <v>3</v>
      </c>
      <c r="E13" s="33" t="s">
        <v>14</v>
      </c>
      <c r="F13" s="3" t="s">
        <v>789</v>
      </c>
      <c r="G13" s="4" t="s">
        <v>14</v>
      </c>
      <c r="H13" s="74" t="b">
        <v>0</v>
      </c>
      <c r="I13" s="4" t="s">
        <v>789</v>
      </c>
      <c r="J13" s="4" t="s">
        <v>15</v>
      </c>
      <c r="K13" s="74" t="b">
        <v>0</v>
      </c>
      <c r="L13" s="4" t="s">
        <v>789</v>
      </c>
      <c r="M13" s="4" t="s">
        <v>16</v>
      </c>
      <c r="N13" s="74" t="b">
        <v>0</v>
      </c>
      <c r="O13" s="4" t="s">
        <v>789</v>
      </c>
      <c r="P13" s="4" t="s">
        <v>17</v>
      </c>
      <c r="Q13" s="74" t="b">
        <v>0</v>
      </c>
      <c r="R13" s="4"/>
      <c r="S13" s="33"/>
      <c r="U13" s="29"/>
    </row>
    <row r="14" spans="1:21" s="9" customFormat="1" ht="22.5" customHeight="1">
      <c r="B14" s="14"/>
      <c r="C14" s="88" t="str">
        <f>IF(OR(H14=TRUE,K14=TRUE,N14=TRUE,Q14=TRUE,T14=TRUE,H15=TRUE,K15=TRUE,N15=TRUE,Q15=TRUE),COUNTIF(H14:T15,TRUE),"")</f>
        <v/>
      </c>
      <c r="D14" s="93">
        <v>4</v>
      </c>
      <c r="E14" s="99" t="s">
        <v>18</v>
      </c>
      <c r="F14" s="5" t="s">
        <v>789</v>
      </c>
      <c r="G14" s="35" t="s">
        <v>19</v>
      </c>
      <c r="H14" s="76" t="b">
        <v>0</v>
      </c>
      <c r="I14" s="35" t="s">
        <v>789</v>
      </c>
      <c r="J14" s="35" t="s">
        <v>20</v>
      </c>
      <c r="K14" s="76" t="b">
        <v>0</v>
      </c>
      <c r="L14" s="35" t="s">
        <v>789</v>
      </c>
      <c r="M14" s="35" t="s">
        <v>21</v>
      </c>
      <c r="N14" s="76" t="b">
        <v>0</v>
      </c>
      <c r="O14" s="35" t="s">
        <v>789</v>
      </c>
      <c r="P14" s="35" t="s">
        <v>22</v>
      </c>
      <c r="Q14" s="76" t="b">
        <v>0</v>
      </c>
      <c r="R14" s="35" t="s">
        <v>789</v>
      </c>
      <c r="S14" s="39" t="s">
        <v>23</v>
      </c>
      <c r="T14" s="75" t="b">
        <v>0</v>
      </c>
      <c r="U14" s="29"/>
    </row>
    <row r="15" spans="1:21" s="9" customFormat="1" ht="22.5" customHeight="1">
      <c r="B15" s="14"/>
      <c r="C15" s="89"/>
      <c r="D15" s="94"/>
      <c r="E15" s="99"/>
      <c r="F15" s="41" t="s">
        <v>789</v>
      </c>
      <c r="G15" s="42" t="s">
        <v>24</v>
      </c>
      <c r="H15" s="77" t="b">
        <v>0</v>
      </c>
      <c r="I15" s="42" t="s">
        <v>789</v>
      </c>
      <c r="J15" s="42" t="s">
        <v>25</v>
      </c>
      <c r="K15" s="77" t="b">
        <v>0</v>
      </c>
      <c r="L15" s="42" t="s">
        <v>789</v>
      </c>
      <c r="M15" s="42" t="s">
        <v>26</v>
      </c>
      <c r="N15" s="77" t="b">
        <v>0</v>
      </c>
      <c r="O15" s="42" t="s">
        <v>789</v>
      </c>
      <c r="P15" s="42" t="s">
        <v>27</v>
      </c>
      <c r="Q15" s="77" t="b">
        <v>0</v>
      </c>
      <c r="R15" s="42"/>
      <c r="S15" s="40"/>
      <c r="U15" s="29"/>
    </row>
    <row r="16" spans="1:21" s="9" customFormat="1" ht="22.5" customHeight="1">
      <c r="B16" s="14"/>
      <c r="C16" s="21">
        <v>3</v>
      </c>
      <c r="D16" s="100" t="s">
        <v>722</v>
      </c>
      <c r="E16" s="100"/>
      <c r="F16" s="100"/>
      <c r="G16" s="69" t="str">
        <f>IF(OR(H17=TRUE,K17=TRUE,N17=TRUE,Q17=TRUE,T17=TRUE,H18=TRUE),"申請あり","")</f>
        <v/>
      </c>
      <c r="H16" s="3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6"/>
      <c r="U16" s="29"/>
    </row>
    <row r="17" spans="2:21" s="9" customFormat="1" ht="22.5" customHeight="1">
      <c r="B17" s="19"/>
      <c r="C17" s="71" t="str">
        <f>IF(OR(H17=TRUE,K17=TRUE,N17=TRUE,Q17=TRUE,T17=TRUE),COUNTIF(H17:T47,TRUE),"")</f>
        <v/>
      </c>
      <c r="D17" s="17">
        <v>1</v>
      </c>
      <c r="E17" s="33" t="s">
        <v>28</v>
      </c>
      <c r="F17" s="3"/>
      <c r="G17" s="4" t="s">
        <v>29</v>
      </c>
      <c r="H17" s="74" t="b">
        <v>0</v>
      </c>
      <c r="I17" s="4" t="s">
        <v>789</v>
      </c>
      <c r="J17" s="4" t="s">
        <v>30</v>
      </c>
      <c r="K17" s="74" t="b">
        <v>0</v>
      </c>
      <c r="L17" s="4" t="s">
        <v>789</v>
      </c>
      <c r="M17" s="4" t="s">
        <v>31</v>
      </c>
      <c r="N17" s="74" t="b">
        <v>0</v>
      </c>
      <c r="O17" s="4" t="s">
        <v>789</v>
      </c>
      <c r="P17" s="4" t="s">
        <v>32</v>
      </c>
      <c r="Q17" s="74" t="b">
        <v>0</v>
      </c>
      <c r="R17" s="4" t="s">
        <v>789</v>
      </c>
      <c r="S17" s="33" t="s">
        <v>33</v>
      </c>
      <c r="T17" s="75" t="b">
        <v>0</v>
      </c>
      <c r="U17" s="29"/>
    </row>
    <row r="18" spans="2:21" s="9" customFormat="1" ht="22.5" customHeight="1">
      <c r="B18" s="14"/>
      <c r="C18" s="72" t="str">
        <f>IF(H18=TRUE,COUNTIF(H18:T18,TRUE),"")</f>
        <v/>
      </c>
      <c r="D18" s="17">
        <v>2</v>
      </c>
      <c r="E18" s="33" t="s">
        <v>34</v>
      </c>
      <c r="F18" s="3" t="s">
        <v>789</v>
      </c>
      <c r="G18" s="4" t="s">
        <v>34</v>
      </c>
      <c r="H18" s="74" t="b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33"/>
      <c r="U18" s="29"/>
    </row>
    <row r="19" spans="2:21" s="9" customFormat="1" ht="22.5" customHeight="1">
      <c r="B19" s="19"/>
      <c r="C19" s="21">
        <v>4</v>
      </c>
      <c r="D19" s="100" t="s">
        <v>35</v>
      </c>
      <c r="E19" s="100"/>
      <c r="F19" s="100"/>
      <c r="G19" s="69" t="str">
        <f>IF(OR(H20=TRUE,K20=TRUE,N20=TRUE,Q20=TRUE,T20=TRUE,H21=TRUE,K21=TRUE,N21=TRUE,Q21=TRUE,T21=TRUE),"申請あり","")</f>
        <v/>
      </c>
      <c r="H19" s="31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20"/>
      <c r="U19" s="29"/>
    </row>
    <row r="20" spans="2:21" s="9" customFormat="1" ht="22.5" customHeight="1">
      <c r="B20" s="14"/>
      <c r="C20" s="88" t="str">
        <f>IF(OR(H20=TRUE,K20=TRUE,N20=TRUE,Q20=TRUE,T20=TRUE,H21=TRUE,K21=TRUE,N21=TRUE,Q21=TRUE,T21=TRUE),COUNTIF(H20:T21,TRUE),"")</f>
        <v/>
      </c>
      <c r="D20" s="93">
        <v>1</v>
      </c>
      <c r="E20" s="99" t="s">
        <v>35</v>
      </c>
      <c r="F20" s="5" t="s">
        <v>789</v>
      </c>
      <c r="G20" s="35" t="s">
        <v>36</v>
      </c>
      <c r="H20" s="76" t="b">
        <v>0</v>
      </c>
      <c r="I20" s="35" t="s">
        <v>789</v>
      </c>
      <c r="J20" s="35" t="s">
        <v>37</v>
      </c>
      <c r="K20" s="76" t="b">
        <v>0</v>
      </c>
      <c r="L20" s="35" t="s">
        <v>789</v>
      </c>
      <c r="M20" s="35" t="s">
        <v>38</v>
      </c>
      <c r="N20" s="76" t="b">
        <v>0</v>
      </c>
      <c r="O20" s="35" t="s">
        <v>789</v>
      </c>
      <c r="P20" s="35" t="s">
        <v>39</v>
      </c>
      <c r="Q20" s="76" t="b">
        <v>0</v>
      </c>
      <c r="R20" s="35" t="s">
        <v>789</v>
      </c>
      <c r="S20" s="39" t="s">
        <v>40</v>
      </c>
      <c r="T20" s="75" t="b">
        <v>0</v>
      </c>
      <c r="U20" s="29"/>
    </row>
    <row r="21" spans="2:21" s="9" customFormat="1" ht="22.5" customHeight="1">
      <c r="B21" s="14"/>
      <c r="C21" s="89"/>
      <c r="D21" s="94"/>
      <c r="E21" s="99"/>
      <c r="F21" s="41" t="s">
        <v>789</v>
      </c>
      <c r="G21" s="42" t="s">
        <v>41</v>
      </c>
      <c r="H21" s="77" t="b">
        <v>0</v>
      </c>
      <c r="I21" s="42" t="s">
        <v>789</v>
      </c>
      <c r="J21" s="42" t="s">
        <v>45</v>
      </c>
      <c r="K21" s="77" t="b">
        <v>0</v>
      </c>
      <c r="L21" s="42" t="s">
        <v>789</v>
      </c>
      <c r="M21" s="42" t="s">
        <v>42</v>
      </c>
      <c r="N21" s="77" t="b">
        <v>0</v>
      </c>
      <c r="O21" s="42" t="s">
        <v>789</v>
      </c>
      <c r="P21" s="42" t="s">
        <v>43</v>
      </c>
      <c r="Q21" s="77" t="b">
        <v>0</v>
      </c>
      <c r="R21" s="42" t="s">
        <v>789</v>
      </c>
      <c r="S21" s="40" t="s">
        <v>44</v>
      </c>
      <c r="T21" s="75" t="b">
        <v>0</v>
      </c>
      <c r="U21" s="29"/>
    </row>
    <row r="22" spans="2:21" s="9" customFormat="1" ht="22.5" customHeight="1">
      <c r="B22" s="14"/>
      <c r="C22" s="21">
        <v>5</v>
      </c>
      <c r="D22" s="100" t="s">
        <v>723</v>
      </c>
      <c r="E22" s="100"/>
      <c r="F22" s="100"/>
      <c r="G22" s="69" t="str">
        <f>IF(OR(H23=TRUE,K23=TRUE,N23=TRUE,Q23=TRUE,T23=TRUE,H24=TRUE,K24=TRUE,H25=TRUE,H26=TRUE,K26=TRUE,N26=TRUE,Q26=TRUE,T26=TRUE,H27=TRUE),"申請あり","")</f>
        <v/>
      </c>
      <c r="H22" s="3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6"/>
      <c r="U22" s="29"/>
    </row>
    <row r="23" spans="2:21" s="9" customFormat="1" ht="22.5" customHeight="1">
      <c r="B23" s="19"/>
      <c r="C23" s="88" t="str">
        <f>IF(OR(H23=TRUE,K23=TRUE,N23=TRUE,Q23=TRUE,T23=TRUE,H24=TRUE,K24=TRUE),COUNTIF(H23:T24,TRUE),"")</f>
        <v/>
      </c>
      <c r="D23" s="93">
        <v>1</v>
      </c>
      <c r="E23" s="99" t="s">
        <v>46</v>
      </c>
      <c r="F23" s="5" t="s">
        <v>789</v>
      </c>
      <c r="G23" s="35" t="s">
        <v>772</v>
      </c>
      <c r="H23" s="76" t="b">
        <v>0</v>
      </c>
      <c r="I23" s="35" t="s">
        <v>789</v>
      </c>
      <c r="J23" s="35" t="s">
        <v>47</v>
      </c>
      <c r="K23" s="76" t="b">
        <v>0</v>
      </c>
      <c r="L23" s="35" t="s">
        <v>789</v>
      </c>
      <c r="M23" s="35" t="s">
        <v>48</v>
      </c>
      <c r="N23" s="76" t="b">
        <v>0</v>
      </c>
      <c r="O23" s="35" t="s">
        <v>789</v>
      </c>
      <c r="P23" s="35" t="s">
        <v>49</v>
      </c>
      <c r="Q23" s="76" t="b">
        <v>0</v>
      </c>
      <c r="R23" s="35" t="s">
        <v>789</v>
      </c>
      <c r="S23" s="39" t="s">
        <v>771</v>
      </c>
      <c r="T23" s="75" t="b">
        <v>0</v>
      </c>
      <c r="U23" s="29"/>
    </row>
    <row r="24" spans="2:21" s="9" customFormat="1" ht="22.5" customHeight="1">
      <c r="B24" s="14"/>
      <c r="C24" s="88"/>
      <c r="D24" s="94"/>
      <c r="E24" s="99"/>
      <c r="F24" s="2" t="s">
        <v>789</v>
      </c>
      <c r="G24" s="2" t="s">
        <v>50</v>
      </c>
      <c r="H24" s="73" t="b">
        <v>0</v>
      </c>
      <c r="I24" s="42" t="s">
        <v>789</v>
      </c>
      <c r="J24" s="42" t="s">
        <v>51</v>
      </c>
      <c r="K24" s="77" t="b">
        <v>0</v>
      </c>
      <c r="L24" s="42"/>
      <c r="M24" s="42"/>
      <c r="N24" s="42"/>
      <c r="O24" s="42"/>
      <c r="P24" s="42"/>
      <c r="Q24" s="42"/>
      <c r="R24" s="42"/>
      <c r="S24" s="40"/>
      <c r="U24" s="29"/>
    </row>
    <row r="25" spans="2:21" s="9" customFormat="1" ht="22.5" customHeight="1">
      <c r="B25" s="14"/>
      <c r="C25" s="71" t="str">
        <f>IF(H25=TRUE,COUNTIF(H25:T25,TRUE),"")</f>
        <v/>
      </c>
      <c r="D25" s="17">
        <v>2</v>
      </c>
      <c r="E25" s="33" t="s">
        <v>52</v>
      </c>
      <c r="F25" s="3" t="s">
        <v>789</v>
      </c>
      <c r="G25" s="4" t="s">
        <v>52</v>
      </c>
      <c r="H25" s="74" t="b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33"/>
      <c r="U25" s="29"/>
    </row>
    <row r="26" spans="2:21" s="9" customFormat="1" ht="22.5" customHeight="1">
      <c r="B26" s="14"/>
      <c r="C26" s="88" t="str">
        <f>IF(OR(H26=TRUE,K26=TRUE,N26=TRUE,Q26=TRUE,T26=TRUE,H27=TRUE),COUNTIF(H26:T27,TRUE),"")</f>
        <v/>
      </c>
      <c r="D26" s="93">
        <v>3</v>
      </c>
      <c r="E26" s="99" t="s">
        <v>53</v>
      </c>
      <c r="F26" s="5" t="s">
        <v>789</v>
      </c>
      <c r="G26" s="35" t="s">
        <v>54</v>
      </c>
      <c r="H26" s="76" t="b">
        <v>0</v>
      </c>
      <c r="I26" s="35" t="s">
        <v>789</v>
      </c>
      <c r="J26" s="35" t="s">
        <v>55</v>
      </c>
      <c r="K26" s="76" t="b">
        <v>0</v>
      </c>
      <c r="L26" s="35" t="s">
        <v>789</v>
      </c>
      <c r="M26" s="35" t="s">
        <v>56</v>
      </c>
      <c r="N26" s="76" t="b">
        <v>0</v>
      </c>
      <c r="O26" s="35" t="s">
        <v>789</v>
      </c>
      <c r="P26" s="35" t="s">
        <v>57</v>
      </c>
      <c r="Q26" s="76" t="b">
        <v>0</v>
      </c>
      <c r="R26" s="35" t="s">
        <v>789</v>
      </c>
      <c r="S26" s="39" t="s">
        <v>58</v>
      </c>
      <c r="T26" s="75" t="b">
        <v>0</v>
      </c>
      <c r="U26" s="29"/>
    </row>
    <row r="27" spans="2:21" s="9" customFormat="1" ht="22.5" customHeight="1">
      <c r="B27" s="14"/>
      <c r="C27" s="89"/>
      <c r="D27" s="94"/>
      <c r="E27" s="99"/>
      <c r="F27" s="41" t="s">
        <v>789</v>
      </c>
      <c r="G27" s="42" t="s">
        <v>59</v>
      </c>
      <c r="H27" s="77" t="b">
        <v>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0"/>
      <c r="U27" s="29"/>
    </row>
    <row r="28" spans="2:21" s="9" customFormat="1" ht="22.5" customHeight="1">
      <c r="B28" s="14"/>
      <c r="C28" s="21">
        <v>6</v>
      </c>
      <c r="D28" s="100" t="s">
        <v>60</v>
      </c>
      <c r="E28" s="100"/>
      <c r="F28" s="100"/>
      <c r="G28" s="69" t="str">
        <f>IF(OR(H29=TRUE,K29=TRUE,N29=TRUE,Q29=TRUE,T29=TRUE,H30=TRUE,H31=TRUE,K31=TRUE,N31=TRUE,Q31=TRUE,H32=TRUE,K32=TRUE,N32=TRUE,Q32=TRUE,T32=TRUE,H33=TRUE,H34=TRUE,K34=TRUE),"申請あり","")</f>
        <v/>
      </c>
      <c r="H28" s="3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6"/>
      <c r="U28" s="29"/>
    </row>
    <row r="29" spans="2:21" s="9" customFormat="1" ht="22.5" customHeight="1">
      <c r="B29" s="14"/>
      <c r="C29" s="88" t="str">
        <f>IF(OR(H29=TRUE,K29=TRUE,N29=TRUE,Q29=TRUE,T29=TRUE,H30=TRUE),COUNTIF(H29:T30,TRUE),"")</f>
        <v/>
      </c>
      <c r="D29" s="93">
        <v>1</v>
      </c>
      <c r="E29" s="99" t="s">
        <v>61</v>
      </c>
      <c r="F29" s="5" t="s">
        <v>789</v>
      </c>
      <c r="G29" s="35" t="s">
        <v>922</v>
      </c>
      <c r="H29" s="76" t="b">
        <v>0</v>
      </c>
      <c r="I29" s="35" t="s">
        <v>789</v>
      </c>
      <c r="J29" s="35" t="s">
        <v>62</v>
      </c>
      <c r="K29" s="76" t="b">
        <v>0</v>
      </c>
      <c r="L29" s="35" t="s">
        <v>789</v>
      </c>
      <c r="M29" s="35" t="s">
        <v>63</v>
      </c>
      <c r="N29" s="76" t="b">
        <v>0</v>
      </c>
      <c r="O29" s="35" t="s">
        <v>789</v>
      </c>
      <c r="P29" s="35" t="s">
        <v>64</v>
      </c>
      <c r="Q29" s="76" t="b">
        <v>0</v>
      </c>
      <c r="R29" s="35" t="s">
        <v>789</v>
      </c>
      <c r="S29" s="39" t="s">
        <v>65</v>
      </c>
      <c r="T29" s="75" t="b">
        <v>0</v>
      </c>
      <c r="U29" s="29"/>
    </row>
    <row r="30" spans="2:21" s="9" customFormat="1" ht="22.5" customHeight="1">
      <c r="B30" s="14"/>
      <c r="C30" s="88"/>
      <c r="D30" s="94"/>
      <c r="E30" s="99"/>
      <c r="F30" s="41" t="s">
        <v>789</v>
      </c>
      <c r="G30" s="42" t="s">
        <v>66</v>
      </c>
      <c r="H30" s="77" t="b">
        <v>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U30" s="29"/>
    </row>
    <row r="31" spans="2:21" s="9" customFormat="1" ht="22.5" customHeight="1">
      <c r="B31" s="14"/>
      <c r="C31" s="71" t="str">
        <f>IF(OR(H31=TRUE,K31=TRUE,N31=TRUE,Q31=TRUE),COUNTIF(H31:T31,TRUE),"")</f>
        <v/>
      </c>
      <c r="D31" s="17">
        <v>2</v>
      </c>
      <c r="E31" s="33" t="s">
        <v>67</v>
      </c>
      <c r="F31" s="3" t="s">
        <v>789</v>
      </c>
      <c r="G31" s="4" t="s">
        <v>923</v>
      </c>
      <c r="H31" s="74" t="b">
        <v>0</v>
      </c>
      <c r="I31" s="4" t="s">
        <v>789</v>
      </c>
      <c r="J31" s="4" t="s">
        <v>68</v>
      </c>
      <c r="K31" s="74" t="b">
        <v>0</v>
      </c>
      <c r="L31" s="4" t="s">
        <v>789</v>
      </c>
      <c r="M31" s="4" t="s">
        <v>69</v>
      </c>
      <c r="N31" s="74" t="b">
        <v>0</v>
      </c>
      <c r="O31" s="4" t="s">
        <v>789</v>
      </c>
      <c r="P31" s="4" t="s">
        <v>70</v>
      </c>
      <c r="Q31" s="74" t="b">
        <v>0</v>
      </c>
      <c r="R31" s="4"/>
      <c r="S31" s="33"/>
      <c r="U31" s="29"/>
    </row>
    <row r="32" spans="2:21" s="9" customFormat="1" ht="22.5" customHeight="1">
      <c r="B32" s="19"/>
      <c r="C32" s="88" t="str">
        <f>IF(OR(H32=TRUE,K32=TRUE,N32=TRUE,Q32=TRUE,T32=TRUE,H33=TRUE),COUNTIF(H32:T33,TRUE),"")</f>
        <v/>
      </c>
      <c r="D32" s="93">
        <v>3</v>
      </c>
      <c r="E32" s="101" t="s">
        <v>773</v>
      </c>
      <c r="F32" s="5" t="s">
        <v>789</v>
      </c>
      <c r="G32" s="35" t="s">
        <v>71</v>
      </c>
      <c r="H32" s="76" t="b">
        <v>0</v>
      </c>
      <c r="I32" s="35" t="s">
        <v>789</v>
      </c>
      <c r="J32" s="35" t="s">
        <v>72</v>
      </c>
      <c r="K32" s="76" t="b">
        <v>0</v>
      </c>
      <c r="L32" s="35" t="s">
        <v>789</v>
      </c>
      <c r="M32" s="35" t="s">
        <v>73</v>
      </c>
      <c r="N32" s="76" t="b">
        <v>0</v>
      </c>
      <c r="O32" s="35" t="s">
        <v>789</v>
      </c>
      <c r="P32" s="35" t="s">
        <v>74</v>
      </c>
      <c r="Q32" s="76" t="b">
        <v>0</v>
      </c>
      <c r="R32" s="35" t="s">
        <v>789</v>
      </c>
      <c r="S32" s="39" t="s">
        <v>75</v>
      </c>
      <c r="T32" s="75" t="b">
        <v>0</v>
      </c>
      <c r="U32" s="29"/>
    </row>
    <row r="33" spans="2:21" s="9" customFormat="1" ht="22.5" customHeight="1">
      <c r="B33" s="14"/>
      <c r="C33" s="88"/>
      <c r="D33" s="94"/>
      <c r="E33" s="101"/>
      <c r="F33" s="41" t="s">
        <v>789</v>
      </c>
      <c r="G33" s="42" t="s">
        <v>77</v>
      </c>
      <c r="H33" s="77" t="b">
        <v>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U33" s="29"/>
    </row>
    <row r="34" spans="2:21" s="9" customFormat="1" ht="22.5" customHeight="1">
      <c r="B34" s="14"/>
      <c r="C34" s="72" t="str">
        <f>IF(OR(H34=TRUE,K34=TRUE),COUNTIF(H34:T34,TRUE),"")</f>
        <v/>
      </c>
      <c r="D34" s="17">
        <v>4</v>
      </c>
      <c r="E34" s="33" t="s">
        <v>76</v>
      </c>
      <c r="F34" s="3" t="s">
        <v>789</v>
      </c>
      <c r="G34" s="4" t="s">
        <v>78</v>
      </c>
      <c r="H34" s="74" t="b">
        <v>0</v>
      </c>
      <c r="I34" s="4" t="s">
        <v>789</v>
      </c>
      <c r="J34" s="4" t="s">
        <v>79</v>
      </c>
      <c r="K34" s="74" t="b">
        <v>0</v>
      </c>
      <c r="L34" s="4"/>
      <c r="M34" s="4"/>
      <c r="N34" s="4"/>
      <c r="O34" s="4"/>
      <c r="P34" s="4"/>
      <c r="Q34" s="4"/>
      <c r="R34" s="4"/>
      <c r="S34" s="33"/>
      <c r="U34" s="29"/>
    </row>
    <row r="35" spans="2:21" s="9" customFormat="1" ht="22.5" customHeight="1">
      <c r="B35" s="14"/>
      <c r="C35" s="21">
        <v>7</v>
      </c>
      <c r="D35" s="100" t="s">
        <v>724</v>
      </c>
      <c r="E35" s="100"/>
      <c r="F35" s="100"/>
      <c r="G35" s="69" t="str">
        <f>IF(OR(H36=TRUE,K36=TRUE,N36=TRUE,Q36=TRUE,T36=TRUE,H37=TRUE,K37=TRUE,N37=TRUE),"申請あり","")</f>
        <v/>
      </c>
      <c r="H35" s="3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6"/>
      <c r="U35" s="29"/>
    </row>
    <row r="36" spans="2:21" s="9" customFormat="1" ht="22.5" customHeight="1">
      <c r="B36" s="14"/>
      <c r="C36" s="88" t="str">
        <f>IF(OR(H36=TRUE,K36=TRUE,N36=TRUE,Q36=TRUE,T36=TRUE,H37=TRUE,K37=TRUE,N37=TRUE),COUNTIF(H36:T37,TRUE),"")</f>
        <v/>
      </c>
      <c r="D36" s="93">
        <v>1</v>
      </c>
      <c r="E36" s="99" t="s">
        <v>80</v>
      </c>
      <c r="F36" s="5" t="s">
        <v>789</v>
      </c>
      <c r="G36" s="35" t="s">
        <v>81</v>
      </c>
      <c r="H36" s="76" t="b">
        <v>0</v>
      </c>
      <c r="I36" s="35" t="s">
        <v>789</v>
      </c>
      <c r="J36" s="35" t="s">
        <v>82</v>
      </c>
      <c r="K36" s="76" t="b">
        <v>0</v>
      </c>
      <c r="L36" s="35" t="s">
        <v>789</v>
      </c>
      <c r="M36" s="35" t="s">
        <v>83</v>
      </c>
      <c r="N36" s="76" t="b">
        <v>0</v>
      </c>
      <c r="O36" s="35" t="s">
        <v>789</v>
      </c>
      <c r="P36" s="35" t="s">
        <v>84</v>
      </c>
      <c r="Q36" s="76" t="b">
        <v>0</v>
      </c>
      <c r="R36" s="35" t="s">
        <v>789</v>
      </c>
      <c r="S36" s="39" t="s">
        <v>85</v>
      </c>
      <c r="T36" s="75" t="b">
        <v>0</v>
      </c>
      <c r="U36" s="29"/>
    </row>
    <row r="37" spans="2:21" s="9" customFormat="1" ht="22.5" customHeight="1">
      <c r="B37" s="19"/>
      <c r="C37" s="88"/>
      <c r="D37" s="94"/>
      <c r="E37" s="99"/>
      <c r="F37" s="41" t="s">
        <v>789</v>
      </c>
      <c r="G37" s="42" t="s">
        <v>86</v>
      </c>
      <c r="H37" s="77" t="b">
        <v>0</v>
      </c>
      <c r="I37" s="42" t="s">
        <v>789</v>
      </c>
      <c r="J37" s="42" t="s">
        <v>87</v>
      </c>
      <c r="K37" s="77" t="b">
        <v>0</v>
      </c>
      <c r="L37" s="42" t="s">
        <v>789</v>
      </c>
      <c r="M37" s="42" t="s">
        <v>88</v>
      </c>
      <c r="N37" s="77" t="b">
        <v>0</v>
      </c>
      <c r="O37" s="42"/>
      <c r="P37" s="42"/>
      <c r="Q37" s="42"/>
      <c r="R37" s="42"/>
      <c r="S37" s="40"/>
      <c r="U37" s="29"/>
    </row>
    <row r="38" spans="2:21" s="9" customFormat="1" ht="22.5" customHeight="1">
      <c r="B38" s="14"/>
      <c r="C38" s="21">
        <v>8</v>
      </c>
      <c r="D38" s="100" t="s">
        <v>725</v>
      </c>
      <c r="E38" s="100"/>
      <c r="F38" s="100"/>
      <c r="G38" s="69" t="str">
        <f>IF(OR(H39=TRUE,K39=TRUE,N39=TRUE,Q39=TRUE,T39=TRUE,H40=TRUE),"申請あり","")</f>
        <v/>
      </c>
      <c r="H38" s="3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6"/>
      <c r="U38" s="29"/>
    </row>
    <row r="39" spans="2:21" s="9" customFormat="1" ht="22.5" customHeight="1">
      <c r="B39" s="14"/>
      <c r="C39" s="88" t="str">
        <f>IF(OR(H39=TRUE,K39=TRUE,N39=TRUE,Q39=TRUE,T39=TRUE,H40=TRUE),COUNTIF(H39:T40,TRUE),"")</f>
        <v/>
      </c>
      <c r="D39" s="93">
        <v>1</v>
      </c>
      <c r="E39" s="99" t="s">
        <v>89</v>
      </c>
      <c r="F39" s="5" t="s">
        <v>789</v>
      </c>
      <c r="G39" s="35" t="s">
        <v>790</v>
      </c>
      <c r="H39" s="76" t="b">
        <v>0</v>
      </c>
      <c r="I39" s="35" t="s">
        <v>789</v>
      </c>
      <c r="J39" s="35" t="s">
        <v>90</v>
      </c>
      <c r="K39" s="76" t="b">
        <v>0</v>
      </c>
      <c r="L39" s="35" t="s">
        <v>789</v>
      </c>
      <c r="M39" s="35" t="s">
        <v>91</v>
      </c>
      <c r="N39" s="76" t="b">
        <v>0</v>
      </c>
      <c r="O39" s="35" t="s">
        <v>789</v>
      </c>
      <c r="P39" s="35" t="s">
        <v>92</v>
      </c>
      <c r="Q39" s="76" t="b">
        <v>0</v>
      </c>
      <c r="R39" s="35" t="s">
        <v>789</v>
      </c>
      <c r="S39" s="39" t="s">
        <v>93</v>
      </c>
      <c r="T39" s="75" t="b">
        <v>0</v>
      </c>
      <c r="U39" s="29"/>
    </row>
    <row r="40" spans="2:21" s="9" customFormat="1" ht="22.5" customHeight="1">
      <c r="B40" s="14"/>
      <c r="C40" s="88"/>
      <c r="D40" s="94"/>
      <c r="E40" s="99"/>
      <c r="F40" s="41" t="s">
        <v>789</v>
      </c>
      <c r="G40" s="42" t="s">
        <v>94</v>
      </c>
      <c r="H40" s="77" t="b">
        <v>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U40" s="29"/>
    </row>
    <row r="41" spans="2:21" s="9" customFormat="1" ht="22.5" customHeight="1">
      <c r="B41" s="14"/>
      <c r="C41" s="21">
        <v>9</v>
      </c>
      <c r="D41" s="100" t="s">
        <v>95</v>
      </c>
      <c r="E41" s="100"/>
      <c r="F41" s="100"/>
      <c r="G41" s="69" t="str">
        <f>IF(OR(H42=TRUE,K42=TRUE,N42=TRUE,H43=TRUE,K43=TRUE,N43=TRUE,Q43=TRUE,T43=TRUE,H44=TRUE,K44=TRUE,N44=TRUE,Q44=TRUE,H45=TRUE,K45=TRUE,N45=TRUE,Q45=TRUE,T45=TRUE,H46=TRUE,K46=TRUE,H47=TRUE,K47=TRUE,N47=TRUE,Q47=TRUE,T47=TRUE,H48=TRUE,H49=TRUE,K49=TRUE,N49=TRUE,H50=TRUE,K50=TRUE,N50=TRUE,Q50=TRUE,T50=TRUE,H51=TRUE),"申請あり","")</f>
        <v/>
      </c>
      <c r="H41" s="3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6"/>
      <c r="U41" s="29"/>
    </row>
    <row r="42" spans="2:21" s="9" customFormat="1" ht="22.5" customHeight="1">
      <c r="B42" s="14"/>
      <c r="C42" s="71" t="str">
        <f>IF(OR(H42=TRUE,K42=TRUE,N42=TRUE),COUNTIF(H42:T42,TRUE),"")</f>
        <v/>
      </c>
      <c r="D42" s="17">
        <v>1</v>
      </c>
      <c r="E42" s="33" t="s">
        <v>96</v>
      </c>
      <c r="F42" s="3" t="s">
        <v>789</v>
      </c>
      <c r="G42" s="4" t="s">
        <v>97</v>
      </c>
      <c r="H42" s="74" t="b">
        <v>0</v>
      </c>
      <c r="I42" s="4" t="s">
        <v>789</v>
      </c>
      <c r="J42" s="4" t="s">
        <v>774</v>
      </c>
      <c r="K42" s="74" t="b">
        <v>0</v>
      </c>
      <c r="L42" s="4" t="s">
        <v>789</v>
      </c>
      <c r="M42" s="4" t="s">
        <v>98</v>
      </c>
      <c r="N42" s="74" t="b">
        <v>0</v>
      </c>
      <c r="O42" s="4"/>
      <c r="P42" s="4"/>
      <c r="Q42" s="4"/>
      <c r="R42" s="4"/>
      <c r="S42" s="33"/>
      <c r="U42" s="29"/>
    </row>
    <row r="43" spans="2:21" s="9" customFormat="1" ht="22.5" customHeight="1">
      <c r="B43" s="14"/>
      <c r="C43" s="71" t="str">
        <f>IF(OR(H43=TRUE,K43=TRUE,N43=TRUE,Q43=TRUE,T43=TRUE),COUNTIF(H43:T43,TRUE),"")</f>
        <v/>
      </c>
      <c r="D43" s="17">
        <v>2</v>
      </c>
      <c r="E43" s="33" t="s">
        <v>99</v>
      </c>
      <c r="F43" s="3" t="s">
        <v>789</v>
      </c>
      <c r="G43" s="4" t="s">
        <v>100</v>
      </c>
      <c r="H43" s="74" t="b">
        <v>0</v>
      </c>
      <c r="I43" s="4" t="s">
        <v>789</v>
      </c>
      <c r="J43" s="4" t="s">
        <v>101</v>
      </c>
      <c r="K43" s="74" t="b">
        <v>0</v>
      </c>
      <c r="L43" s="4" t="s">
        <v>789</v>
      </c>
      <c r="M43" s="4" t="s">
        <v>102</v>
      </c>
      <c r="N43" s="74" t="b">
        <v>0</v>
      </c>
      <c r="O43" s="4" t="s">
        <v>789</v>
      </c>
      <c r="P43" s="4" t="s">
        <v>103</v>
      </c>
      <c r="Q43" s="74" t="b">
        <v>0</v>
      </c>
      <c r="R43" s="4" t="s">
        <v>789</v>
      </c>
      <c r="S43" s="33" t="s">
        <v>104</v>
      </c>
      <c r="T43" s="75" t="b">
        <v>0</v>
      </c>
      <c r="U43" s="29"/>
    </row>
    <row r="44" spans="2:21" s="9" customFormat="1" ht="22.5" customHeight="1">
      <c r="B44" s="14"/>
      <c r="C44" s="71" t="str">
        <f>IF(OR(H44=TRUE,K44=TRUE,N44=TRUE,Q44=TRUE),COUNTIF(H44:T44,TRUE),"")</f>
        <v/>
      </c>
      <c r="D44" s="17">
        <v>3</v>
      </c>
      <c r="E44" s="33" t="s">
        <v>109</v>
      </c>
      <c r="F44" s="5" t="s">
        <v>789</v>
      </c>
      <c r="G44" s="35" t="s">
        <v>105</v>
      </c>
      <c r="H44" s="76" t="b">
        <v>0</v>
      </c>
      <c r="I44" s="35" t="s">
        <v>789</v>
      </c>
      <c r="J44" s="35" t="s">
        <v>106</v>
      </c>
      <c r="K44" s="76" t="b">
        <v>0</v>
      </c>
      <c r="L44" s="35" t="s">
        <v>789</v>
      </c>
      <c r="M44" s="35" t="s">
        <v>107</v>
      </c>
      <c r="N44" s="76" t="b">
        <v>0</v>
      </c>
      <c r="O44" s="35" t="s">
        <v>789</v>
      </c>
      <c r="P44" s="35" t="s">
        <v>108</v>
      </c>
      <c r="Q44" s="76" t="b">
        <v>0</v>
      </c>
      <c r="R44" s="35"/>
      <c r="S44" s="39"/>
      <c r="U44" s="29"/>
    </row>
    <row r="45" spans="2:21" s="9" customFormat="1" ht="22.5" customHeight="1">
      <c r="B45" s="14"/>
      <c r="C45" s="88" t="str">
        <f>IF(OR(H45=TRUE,K45=TRUE,N45=TRUE,Q45=TRUE,T45=TRUE,H46=TRUE,K46=TRUE),COUNTIF(H45:T46,TRUE),"")</f>
        <v/>
      </c>
      <c r="D45" s="93">
        <v>4</v>
      </c>
      <c r="E45" s="99" t="s">
        <v>110</v>
      </c>
      <c r="F45" s="5" t="s">
        <v>789</v>
      </c>
      <c r="G45" s="35" t="s">
        <v>111</v>
      </c>
      <c r="H45" s="76" t="b">
        <v>0</v>
      </c>
      <c r="I45" s="35" t="s">
        <v>789</v>
      </c>
      <c r="J45" s="35" t="s">
        <v>112</v>
      </c>
      <c r="K45" s="76" t="b">
        <v>0</v>
      </c>
      <c r="L45" s="35" t="s">
        <v>789</v>
      </c>
      <c r="M45" s="35" t="s">
        <v>113</v>
      </c>
      <c r="N45" s="76" t="b">
        <v>0</v>
      </c>
      <c r="O45" s="35" t="s">
        <v>789</v>
      </c>
      <c r="P45" s="35" t="s">
        <v>114</v>
      </c>
      <c r="Q45" s="76" t="b">
        <v>0</v>
      </c>
      <c r="R45" s="35" t="s">
        <v>789</v>
      </c>
      <c r="S45" s="39" t="s">
        <v>115</v>
      </c>
      <c r="T45" s="75" t="b">
        <v>0</v>
      </c>
      <c r="U45" s="29"/>
    </row>
    <row r="46" spans="2:21" s="9" customFormat="1" ht="22.5" customHeight="1">
      <c r="B46" s="14"/>
      <c r="C46" s="88"/>
      <c r="D46" s="94"/>
      <c r="E46" s="99"/>
      <c r="F46" s="41" t="s">
        <v>789</v>
      </c>
      <c r="G46" s="42" t="s">
        <v>116</v>
      </c>
      <c r="H46" s="77" t="b">
        <v>0</v>
      </c>
      <c r="I46" s="42" t="s">
        <v>789</v>
      </c>
      <c r="J46" s="42" t="s">
        <v>117</v>
      </c>
      <c r="K46" s="77" t="b">
        <v>0</v>
      </c>
      <c r="L46" s="42"/>
      <c r="M46" s="42"/>
      <c r="N46" s="42"/>
      <c r="O46" s="42"/>
      <c r="P46" s="42"/>
      <c r="Q46" s="42"/>
      <c r="R46" s="42"/>
      <c r="S46" s="40"/>
      <c r="U46" s="29"/>
    </row>
    <row r="47" spans="2:21" s="9" customFormat="1" ht="22.5" customHeight="1">
      <c r="B47" s="14"/>
      <c r="C47" s="88" t="str">
        <f>IF(OR(H47=TRUE,K47=TRUE,N47=TRUE,Q47=TRUE,T47=TRUE,H48=TRUE),COUNTIF(H47:T48,TRUE),"")</f>
        <v/>
      </c>
      <c r="D47" s="93">
        <v>5</v>
      </c>
      <c r="E47" s="99" t="s">
        <v>918</v>
      </c>
      <c r="F47" s="5" t="s">
        <v>789</v>
      </c>
      <c r="G47" s="35" t="s">
        <v>118</v>
      </c>
      <c r="H47" s="76" t="b">
        <v>0</v>
      </c>
      <c r="I47" s="35" t="s">
        <v>789</v>
      </c>
      <c r="J47" s="35" t="s">
        <v>919</v>
      </c>
      <c r="K47" s="76" t="b">
        <v>0</v>
      </c>
      <c r="L47" s="35" t="s">
        <v>789</v>
      </c>
      <c r="M47" s="35" t="s">
        <v>119</v>
      </c>
      <c r="N47" s="76" t="b">
        <v>0</v>
      </c>
      <c r="O47" s="35" t="s">
        <v>789</v>
      </c>
      <c r="P47" s="35" t="s">
        <v>120</v>
      </c>
      <c r="Q47" s="76" t="b">
        <v>0</v>
      </c>
      <c r="R47" s="35" t="s">
        <v>789</v>
      </c>
      <c r="S47" s="39" t="s">
        <v>121</v>
      </c>
      <c r="T47" s="75" t="b">
        <v>0</v>
      </c>
      <c r="U47" s="29"/>
    </row>
    <row r="48" spans="2:21" s="9" customFormat="1" ht="22.5" customHeight="1">
      <c r="B48" s="14"/>
      <c r="C48" s="88"/>
      <c r="D48" s="94"/>
      <c r="E48" s="99"/>
      <c r="F48" s="41" t="s">
        <v>789</v>
      </c>
      <c r="G48" s="42" t="s">
        <v>122</v>
      </c>
      <c r="H48" s="77" t="b"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U48" s="29"/>
    </row>
    <row r="49" spans="2:21" s="9" customFormat="1" ht="22.5" customHeight="1">
      <c r="B49" s="14"/>
      <c r="C49" s="71" t="str">
        <f>IF(OR(H49=TRUE,K49=TRUE,N49=TRUE),COUNTIF(H49:T49,TRUE),"")</f>
        <v/>
      </c>
      <c r="D49" s="17">
        <v>6</v>
      </c>
      <c r="E49" s="33" t="s">
        <v>123</v>
      </c>
      <c r="F49" s="3" t="s">
        <v>789</v>
      </c>
      <c r="G49" s="4" t="s">
        <v>124</v>
      </c>
      <c r="H49" s="74" t="b">
        <v>0</v>
      </c>
      <c r="I49" s="4" t="s">
        <v>789</v>
      </c>
      <c r="J49" s="4" t="s">
        <v>125</v>
      </c>
      <c r="K49" s="74" t="b">
        <v>0</v>
      </c>
      <c r="L49" s="4" t="s">
        <v>789</v>
      </c>
      <c r="M49" s="4" t="s">
        <v>126</v>
      </c>
      <c r="N49" s="74" t="b">
        <v>0</v>
      </c>
      <c r="O49" s="4"/>
      <c r="P49" s="4"/>
      <c r="Q49" s="4"/>
      <c r="R49" s="4"/>
      <c r="S49" s="33"/>
      <c r="U49" s="29"/>
    </row>
    <row r="50" spans="2:21" s="9" customFormat="1" ht="22.5" customHeight="1">
      <c r="B50" s="14"/>
      <c r="C50" s="88" t="str">
        <f>IF(OR(H50=TRUE,K50=TRUE,N50=TRUE,Q50=TRUE,T50=TRUE,H51=TRUE),COUNTIF(H50:T51,TRUE),"")</f>
        <v/>
      </c>
      <c r="D50" s="93">
        <v>7</v>
      </c>
      <c r="E50" s="99" t="s">
        <v>127</v>
      </c>
      <c r="F50" s="5" t="s">
        <v>789</v>
      </c>
      <c r="G50" s="35" t="s">
        <v>128</v>
      </c>
      <c r="H50" s="76" t="b">
        <v>0</v>
      </c>
      <c r="I50" s="35" t="s">
        <v>789</v>
      </c>
      <c r="J50" s="35" t="s">
        <v>129</v>
      </c>
      <c r="K50" s="76" t="b">
        <v>0</v>
      </c>
      <c r="L50" s="35" t="s">
        <v>789</v>
      </c>
      <c r="M50" s="35" t="s">
        <v>130</v>
      </c>
      <c r="N50" s="76" t="b">
        <v>0</v>
      </c>
      <c r="O50" s="35" t="s">
        <v>789</v>
      </c>
      <c r="P50" s="35" t="s">
        <v>131</v>
      </c>
      <c r="Q50" s="76" t="b">
        <v>0</v>
      </c>
      <c r="R50" s="35" t="s">
        <v>789</v>
      </c>
      <c r="S50" s="39" t="s">
        <v>132</v>
      </c>
      <c r="T50" s="75" t="b">
        <v>0</v>
      </c>
      <c r="U50" s="29"/>
    </row>
    <row r="51" spans="2:21" s="9" customFormat="1" ht="22.5" customHeight="1">
      <c r="B51" s="14"/>
      <c r="C51" s="89"/>
      <c r="D51" s="94"/>
      <c r="E51" s="99"/>
      <c r="F51" s="41" t="s">
        <v>789</v>
      </c>
      <c r="G51" s="50" t="s">
        <v>133</v>
      </c>
      <c r="H51" s="77" t="b"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U51" s="29"/>
    </row>
    <row r="52" spans="2:21" s="9" customFormat="1" ht="22.5" customHeight="1">
      <c r="B52" s="14"/>
      <c r="C52" s="21">
        <v>10</v>
      </c>
      <c r="D52" s="100" t="s">
        <v>134</v>
      </c>
      <c r="E52" s="100"/>
      <c r="F52" s="100"/>
      <c r="G52" s="69" t="str">
        <f>IF(OR(H53=TRUE,K53=TRUE,N53=TRUE,H54=TRUE,K54=TRUE,N54=TRUE,H55=TRUE,K55=TRUE,H56=TRUE,K56=TRUE,N56=TRUE,Q56=TRUE,T56=TRUE,H57=TRUE,K57=TRUE,N57=TRUE,Q57=TRUE),"申請あり","")</f>
        <v/>
      </c>
      <c r="H52" s="3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6"/>
      <c r="U52" s="29"/>
    </row>
    <row r="53" spans="2:21" s="9" customFormat="1" ht="22.5" customHeight="1">
      <c r="B53" s="14"/>
      <c r="C53" s="71" t="str">
        <f>IF(OR(H53=TRUE,K53=TRUE,N53=TRUE),COUNTIF(H53:T53,TRUE),"")</f>
        <v/>
      </c>
      <c r="D53" s="17">
        <v>1</v>
      </c>
      <c r="E53" s="33" t="s">
        <v>135</v>
      </c>
      <c r="F53" s="3" t="s">
        <v>789</v>
      </c>
      <c r="G53" s="4" t="s">
        <v>136</v>
      </c>
      <c r="H53" s="74" t="b">
        <v>0</v>
      </c>
      <c r="I53" s="4" t="s">
        <v>789</v>
      </c>
      <c r="J53" s="4" t="s">
        <v>137</v>
      </c>
      <c r="K53" s="74" t="b">
        <v>0</v>
      </c>
      <c r="L53" s="4" t="s">
        <v>789</v>
      </c>
      <c r="M53" s="4" t="s">
        <v>138</v>
      </c>
      <c r="N53" s="74" t="b">
        <v>0</v>
      </c>
      <c r="O53" s="4"/>
      <c r="P53" s="4"/>
      <c r="Q53" s="4"/>
      <c r="R53" s="4"/>
      <c r="S53" s="33"/>
      <c r="U53" s="29"/>
    </row>
    <row r="54" spans="2:21" s="9" customFormat="1" ht="22.5" customHeight="1">
      <c r="B54" s="14"/>
      <c r="C54" s="71" t="str">
        <f>IF(OR(H54=TRUE,K54=TRUE,N54=TRUE),COUNTIF(H54:T54,TRUE),"")</f>
        <v/>
      </c>
      <c r="D54" s="17">
        <v>2</v>
      </c>
      <c r="E54" s="33" t="s">
        <v>139</v>
      </c>
      <c r="F54" s="5" t="s">
        <v>789</v>
      </c>
      <c r="G54" s="35" t="s">
        <v>140</v>
      </c>
      <c r="H54" s="76" t="b">
        <v>0</v>
      </c>
      <c r="I54" s="35" t="s">
        <v>789</v>
      </c>
      <c r="J54" s="35" t="s">
        <v>141</v>
      </c>
      <c r="K54" s="76" t="b">
        <v>0</v>
      </c>
      <c r="L54" s="35" t="s">
        <v>789</v>
      </c>
      <c r="M54" s="35" t="s">
        <v>142</v>
      </c>
      <c r="N54" s="76" t="b">
        <v>0</v>
      </c>
      <c r="O54" s="35"/>
      <c r="P54" s="35"/>
      <c r="Q54" s="35"/>
      <c r="R54" s="35"/>
      <c r="S54" s="39"/>
      <c r="U54" s="29"/>
    </row>
    <row r="55" spans="2:21" s="9" customFormat="1" ht="22.5" customHeight="1">
      <c r="B55" s="14"/>
      <c r="C55" s="71" t="str">
        <f>IF(OR(H55=TRUE,K55=TRUE),COUNTIF(H55:T55,TRUE),"")</f>
        <v/>
      </c>
      <c r="D55" s="17">
        <v>3</v>
      </c>
      <c r="E55" s="33" t="s">
        <v>143</v>
      </c>
      <c r="F55" s="3" t="s">
        <v>789</v>
      </c>
      <c r="G55" s="4" t="s">
        <v>144</v>
      </c>
      <c r="H55" s="74" t="b">
        <v>0</v>
      </c>
      <c r="I55" s="4" t="s">
        <v>789</v>
      </c>
      <c r="J55" s="4" t="s">
        <v>145</v>
      </c>
      <c r="K55" s="74" t="b">
        <v>0</v>
      </c>
      <c r="L55" s="4"/>
      <c r="M55" s="4"/>
      <c r="N55" s="4"/>
      <c r="O55" s="4"/>
      <c r="P55" s="4"/>
      <c r="Q55" s="4"/>
      <c r="R55" s="4"/>
      <c r="S55" s="33"/>
      <c r="U55" s="29"/>
    </row>
    <row r="56" spans="2:21" s="9" customFormat="1" ht="22.5" customHeight="1">
      <c r="B56" s="14"/>
      <c r="C56" s="71" t="str">
        <f>IF(OR(H56=TRUE,K56=TRUE,N56=TRUE,Q56=TRUE,T56=TRUE),COUNTIF(H56:T56,TRUE),"")</f>
        <v/>
      </c>
      <c r="D56" s="17">
        <v>4</v>
      </c>
      <c r="E56" s="33" t="s">
        <v>146</v>
      </c>
      <c r="F56" s="3" t="s">
        <v>789</v>
      </c>
      <c r="G56" s="4" t="s">
        <v>147</v>
      </c>
      <c r="H56" s="74" t="b">
        <v>0</v>
      </c>
      <c r="I56" s="4" t="s">
        <v>789</v>
      </c>
      <c r="J56" s="4" t="s">
        <v>148</v>
      </c>
      <c r="K56" s="74" t="b">
        <v>0</v>
      </c>
      <c r="L56" s="4" t="s">
        <v>789</v>
      </c>
      <c r="M56" s="4" t="s">
        <v>149</v>
      </c>
      <c r="N56" s="74" t="b">
        <v>0</v>
      </c>
      <c r="O56" s="4" t="s">
        <v>789</v>
      </c>
      <c r="P56" s="4" t="s">
        <v>150</v>
      </c>
      <c r="Q56" s="74" t="b">
        <v>0</v>
      </c>
      <c r="R56" s="4" t="s">
        <v>789</v>
      </c>
      <c r="S56" s="33" t="s">
        <v>151</v>
      </c>
      <c r="T56" s="75" t="b">
        <v>0</v>
      </c>
      <c r="U56" s="29"/>
    </row>
    <row r="57" spans="2:21" s="9" customFormat="1" ht="22.5" customHeight="1">
      <c r="B57" s="14"/>
      <c r="C57" s="72" t="str">
        <f>IF(OR(H57=TRUE,K57=TRUE,N57=TRUE,Q57=TRUE),COUNTIF(H57:T57,TRUE),"")</f>
        <v/>
      </c>
      <c r="D57" s="17">
        <v>5</v>
      </c>
      <c r="E57" s="33" t="s">
        <v>152</v>
      </c>
      <c r="F57" s="3" t="s">
        <v>789</v>
      </c>
      <c r="G57" s="4" t="s">
        <v>153</v>
      </c>
      <c r="H57" s="74" t="b">
        <v>0</v>
      </c>
      <c r="I57" s="4" t="s">
        <v>789</v>
      </c>
      <c r="J57" s="4" t="s">
        <v>154</v>
      </c>
      <c r="K57" s="74" t="b">
        <v>0</v>
      </c>
      <c r="L57" s="4" t="s">
        <v>789</v>
      </c>
      <c r="M57" s="4" t="s">
        <v>155</v>
      </c>
      <c r="N57" s="74" t="b">
        <v>0</v>
      </c>
      <c r="O57" s="4" t="s">
        <v>789</v>
      </c>
      <c r="P57" s="49" t="s">
        <v>910</v>
      </c>
      <c r="Q57" s="74" t="b">
        <v>0</v>
      </c>
      <c r="R57" s="4"/>
      <c r="S57" s="33"/>
      <c r="U57" s="29"/>
    </row>
    <row r="58" spans="2:21" s="9" customFormat="1" ht="22.5" customHeight="1">
      <c r="B58" s="14"/>
      <c r="C58" s="21">
        <v>11</v>
      </c>
      <c r="D58" s="100" t="s">
        <v>726</v>
      </c>
      <c r="E58" s="100"/>
      <c r="F58" s="100"/>
      <c r="G58" s="69" t="str">
        <f>IF(OR(H59=TRUE,K59=TRUE,N59=TRUE,Q59=TRUE,T59=TRUE,H60=TRUE,K60=TRUE,N60=TRUE,Q60=TRUE,H61=TRUE,K61=TRUE,N61=TRUE,Q61=TRUE,T61=TRUE,H62=TRUE,K62=TRUE,N62=TRUE),"申請あり","")</f>
        <v/>
      </c>
      <c r="H58" s="3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6"/>
      <c r="U58" s="29"/>
    </row>
    <row r="59" spans="2:21" s="9" customFormat="1" ht="22.5" customHeight="1">
      <c r="B59" s="14"/>
      <c r="C59" s="88" t="str">
        <f>IF(OR(H59=TRUE,K59=TRUE,N59=TRUE,Q59=TRUE,T59=TRUE,H60=TRUE,K60=TRUE,N60=TRUE,Q60=TRUE),COUNTIF(H59:T60,TRUE),"")</f>
        <v/>
      </c>
      <c r="D59" s="93">
        <v>1</v>
      </c>
      <c r="E59" s="99" t="s">
        <v>156</v>
      </c>
      <c r="F59" s="5" t="s">
        <v>789</v>
      </c>
      <c r="G59" s="35" t="s">
        <v>157</v>
      </c>
      <c r="H59" s="76" t="b">
        <v>0</v>
      </c>
      <c r="I59" s="35" t="s">
        <v>789</v>
      </c>
      <c r="J59" s="35" t="s">
        <v>158</v>
      </c>
      <c r="K59" s="76" t="b">
        <v>0</v>
      </c>
      <c r="L59" s="35" t="s">
        <v>789</v>
      </c>
      <c r="M59" s="35" t="s">
        <v>159</v>
      </c>
      <c r="N59" s="76" t="b">
        <v>0</v>
      </c>
      <c r="O59" s="35" t="s">
        <v>789</v>
      </c>
      <c r="P59" s="35" t="s">
        <v>160</v>
      </c>
      <c r="Q59" s="76" t="b">
        <v>0</v>
      </c>
      <c r="R59" s="35" t="s">
        <v>789</v>
      </c>
      <c r="S59" s="39" t="s">
        <v>775</v>
      </c>
      <c r="T59" s="75" t="b">
        <v>0</v>
      </c>
      <c r="U59" s="29"/>
    </row>
    <row r="60" spans="2:21" s="9" customFormat="1" ht="22.5" customHeight="1">
      <c r="B60" s="14"/>
      <c r="C60" s="88"/>
      <c r="D60" s="94"/>
      <c r="E60" s="99"/>
      <c r="F60" s="41" t="s">
        <v>789</v>
      </c>
      <c r="G60" s="42" t="s">
        <v>924</v>
      </c>
      <c r="H60" s="77" t="b">
        <v>0</v>
      </c>
      <c r="I60" s="42" t="s">
        <v>789</v>
      </c>
      <c r="J60" s="48" t="s">
        <v>161</v>
      </c>
      <c r="K60" s="78" t="b">
        <v>0</v>
      </c>
      <c r="L60" s="42" t="s">
        <v>789</v>
      </c>
      <c r="M60" s="42" t="s">
        <v>162</v>
      </c>
      <c r="N60" s="77" t="b">
        <v>0</v>
      </c>
      <c r="O60" s="42" t="s">
        <v>789</v>
      </c>
      <c r="P60" s="42" t="s">
        <v>163</v>
      </c>
      <c r="Q60" s="77" t="b">
        <v>0</v>
      </c>
      <c r="R60" s="42"/>
      <c r="S60" s="40"/>
      <c r="U60" s="29"/>
    </row>
    <row r="61" spans="2:21" s="9" customFormat="1" ht="22.5" customHeight="1">
      <c r="B61" s="19"/>
      <c r="C61" s="88" t="str">
        <f>IF(OR(H61=TRUE,K61=TRUE,N61=TRUE,Q61=TRUE,T61=TRUE,H62=TRUE,K62=TRUE,N62=TRUE),COUNTIF(H61:T62,TRUE),"")</f>
        <v/>
      </c>
      <c r="D61" s="93">
        <v>2</v>
      </c>
      <c r="E61" s="99" t="s">
        <v>164</v>
      </c>
      <c r="F61" s="5" t="s">
        <v>789</v>
      </c>
      <c r="G61" s="35" t="s">
        <v>165</v>
      </c>
      <c r="H61" s="76" t="b">
        <v>0</v>
      </c>
      <c r="I61" s="35" t="s">
        <v>789</v>
      </c>
      <c r="J61" s="35" t="s">
        <v>166</v>
      </c>
      <c r="K61" s="76" t="b">
        <v>0</v>
      </c>
      <c r="L61" s="35" t="s">
        <v>789</v>
      </c>
      <c r="M61" s="35" t="s">
        <v>167</v>
      </c>
      <c r="N61" s="76" t="b">
        <v>0</v>
      </c>
      <c r="O61" s="35" t="s">
        <v>789</v>
      </c>
      <c r="P61" s="35" t="s">
        <v>168</v>
      </c>
      <c r="Q61" s="76" t="b">
        <v>0</v>
      </c>
      <c r="R61" s="35" t="s">
        <v>789</v>
      </c>
      <c r="S61" s="39" t="s">
        <v>169</v>
      </c>
      <c r="T61" s="75" t="b">
        <v>0</v>
      </c>
      <c r="U61" s="29"/>
    </row>
    <row r="62" spans="2:21" s="9" customFormat="1" ht="22.5" customHeight="1">
      <c r="B62" s="14"/>
      <c r="C62" s="89"/>
      <c r="D62" s="94"/>
      <c r="E62" s="99"/>
      <c r="F62" s="41" t="s">
        <v>789</v>
      </c>
      <c r="G62" s="42" t="s">
        <v>170</v>
      </c>
      <c r="H62" s="77" t="b">
        <v>0</v>
      </c>
      <c r="I62" s="42" t="s">
        <v>789</v>
      </c>
      <c r="J62" s="42" t="s">
        <v>171</v>
      </c>
      <c r="K62" s="77" t="b">
        <v>0</v>
      </c>
      <c r="L62" s="42" t="s">
        <v>789</v>
      </c>
      <c r="M62" s="42" t="s">
        <v>172</v>
      </c>
      <c r="N62" s="77" t="b">
        <v>0</v>
      </c>
      <c r="O62" s="42"/>
      <c r="P62" s="42"/>
      <c r="Q62" s="42"/>
      <c r="R62" s="42"/>
      <c r="S62" s="40"/>
      <c r="U62" s="29"/>
    </row>
    <row r="63" spans="2:21" s="9" customFormat="1" ht="22.5" customHeight="1">
      <c r="B63" s="14"/>
      <c r="C63" s="21">
        <v>12</v>
      </c>
      <c r="D63" s="100" t="s">
        <v>173</v>
      </c>
      <c r="E63" s="100"/>
      <c r="F63" s="100"/>
      <c r="G63" s="69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,T69=TRUE,H70=TRUE,K70=TRUE,N70=TRUE,H71=TRUE,K71=TRUE,N71=TRUE,Q71=TRUE,T71=TRUE),"申請あり","")</f>
        <v/>
      </c>
      <c r="H63" s="3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6"/>
      <c r="U63" s="29"/>
    </row>
    <row r="64" spans="2:21" s="9" customFormat="1" ht="22.5" customHeight="1">
      <c r="B64" s="19"/>
      <c r="C64" s="71" t="str">
        <f>IF(OR(H64=TRUE,K64=TRUE,N64=TRUE,Q64=TRUE,T64=TRUE),COUNTIF(H64:T64,TRUE),"")</f>
        <v/>
      </c>
      <c r="D64" s="17">
        <v>1</v>
      </c>
      <c r="E64" s="33" t="s">
        <v>174</v>
      </c>
      <c r="F64" s="3" t="s">
        <v>789</v>
      </c>
      <c r="G64" s="4" t="s">
        <v>175</v>
      </c>
      <c r="H64" s="74" t="b">
        <v>0</v>
      </c>
      <c r="I64" s="4" t="s">
        <v>789</v>
      </c>
      <c r="J64" s="4" t="s">
        <v>176</v>
      </c>
      <c r="K64" s="74" t="b">
        <v>0</v>
      </c>
      <c r="L64" s="4" t="s">
        <v>789</v>
      </c>
      <c r="M64" s="4" t="s">
        <v>177</v>
      </c>
      <c r="N64" s="74" t="b">
        <v>0</v>
      </c>
      <c r="O64" s="4" t="s">
        <v>789</v>
      </c>
      <c r="P64" s="4" t="s">
        <v>178</v>
      </c>
      <c r="Q64" s="74" t="b">
        <v>0</v>
      </c>
      <c r="R64" s="4" t="s">
        <v>789</v>
      </c>
      <c r="S64" s="33" t="s">
        <v>179</v>
      </c>
      <c r="T64" s="75" t="b">
        <v>0</v>
      </c>
      <c r="U64" s="29"/>
    </row>
    <row r="65" spans="2:21" s="9" customFormat="1" ht="22.5" customHeight="1">
      <c r="B65" s="14"/>
      <c r="C65" s="88" t="str">
        <f>IF(OR(H65=TRUE,K65=TRUE,N65=TRUE,Q65=TRUE,T65=TRUE,H66=TRUE,K66=TRUE,N66=TRUE,Q66=TRUE,T66=TRUE,H67=TRUE,K67=TRUE,N67=TRUE,Q67=TRUE,T67=TRUE,H68=TRUE,K68=TRUE,N68=TRUE,Q68=TRUE,T68=TRUE,H69=TRUE,K69=TRUE,N69=TRUE,Q69=TRUE,T69=TRUE,H70=TRUE,K70=TRUE,N70=TRUE),COUNTIF(H65:T70,TRUE),"")</f>
        <v/>
      </c>
      <c r="D65" s="93">
        <v>2</v>
      </c>
      <c r="E65" s="99" t="s">
        <v>180</v>
      </c>
      <c r="F65" s="5" t="s">
        <v>789</v>
      </c>
      <c r="G65" s="35" t="s">
        <v>902</v>
      </c>
      <c r="H65" s="76" t="b">
        <v>0</v>
      </c>
      <c r="I65" s="35" t="s">
        <v>789</v>
      </c>
      <c r="J65" s="35" t="s">
        <v>181</v>
      </c>
      <c r="K65" s="76" t="b">
        <v>0</v>
      </c>
      <c r="L65" s="35" t="s">
        <v>789</v>
      </c>
      <c r="M65" s="35" t="s">
        <v>182</v>
      </c>
      <c r="N65" s="76" t="b">
        <v>0</v>
      </c>
      <c r="O65" s="35" t="s">
        <v>789</v>
      </c>
      <c r="P65" s="35" t="s">
        <v>183</v>
      </c>
      <c r="Q65" s="76" t="b">
        <v>0</v>
      </c>
      <c r="R65" s="35" t="s">
        <v>789</v>
      </c>
      <c r="S65" s="39" t="s">
        <v>184</v>
      </c>
      <c r="T65" s="75" t="b">
        <v>0</v>
      </c>
      <c r="U65" s="29"/>
    </row>
    <row r="66" spans="2:21" s="9" customFormat="1" ht="22.5" customHeight="1">
      <c r="B66" s="14"/>
      <c r="C66" s="88"/>
      <c r="D66" s="102"/>
      <c r="E66" s="99"/>
      <c r="F66" s="6" t="s">
        <v>789</v>
      </c>
      <c r="G66" s="2" t="s">
        <v>185</v>
      </c>
      <c r="H66" s="73" t="b">
        <v>0</v>
      </c>
      <c r="I66" s="2" t="s">
        <v>789</v>
      </c>
      <c r="J66" s="2" t="s">
        <v>190</v>
      </c>
      <c r="K66" s="73" t="b">
        <v>0</v>
      </c>
      <c r="L66" s="2" t="s">
        <v>789</v>
      </c>
      <c r="M66" s="2" t="s">
        <v>186</v>
      </c>
      <c r="N66" s="73" t="b">
        <v>0</v>
      </c>
      <c r="O66" s="2" t="s">
        <v>789</v>
      </c>
      <c r="P66" s="2" t="s">
        <v>187</v>
      </c>
      <c r="Q66" s="73" t="b">
        <v>0</v>
      </c>
      <c r="R66" s="2" t="s">
        <v>789</v>
      </c>
      <c r="S66" s="43" t="s">
        <v>188</v>
      </c>
      <c r="T66" s="75" t="b">
        <v>0</v>
      </c>
      <c r="U66" s="29"/>
    </row>
    <row r="67" spans="2:21" s="9" customFormat="1" ht="22.5" customHeight="1">
      <c r="B67" s="14"/>
      <c r="C67" s="88"/>
      <c r="D67" s="102"/>
      <c r="E67" s="99"/>
      <c r="F67" s="6" t="s">
        <v>789</v>
      </c>
      <c r="G67" s="2" t="s">
        <v>189</v>
      </c>
      <c r="H67" s="73" t="b">
        <v>0</v>
      </c>
      <c r="I67" s="2" t="s">
        <v>789</v>
      </c>
      <c r="J67" s="2" t="s">
        <v>776</v>
      </c>
      <c r="K67" s="73" t="b">
        <v>0</v>
      </c>
      <c r="L67" s="2" t="s">
        <v>789</v>
      </c>
      <c r="M67" s="2" t="s">
        <v>831</v>
      </c>
      <c r="N67" s="73" t="b">
        <v>0</v>
      </c>
      <c r="O67" s="2" t="s">
        <v>789</v>
      </c>
      <c r="P67" s="2" t="s">
        <v>904</v>
      </c>
      <c r="Q67" s="73" t="b">
        <v>0</v>
      </c>
      <c r="R67" s="2" t="s">
        <v>789</v>
      </c>
      <c r="S67" s="43" t="s">
        <v>832</v>
      </c>
      <c r="T67" s="75" t="b">
        <v>0</v>
      </c>
      <c r="U67" s="29"/>
    </row>
    <row r="68" spans="2:21" s="9" customFormat="1" ht="22.5" customHeight="1">
      <c r="B68" s="14"/>
      <c r="C68" s="88"/>
      <c r="D68" s="102"/>
      <c r="E68" s="99"/>
      <c r="F68" s="6" t="s">
        <v>789</v>
      </c>
      <c r="G68" s="2" t="s">
        <v>191</v>
      </c>
      <c r="H68" s="73" t="b">
        <v>0</v>
      </c>
      <c r="I68" s="2" t="s">
        <v>789</v>
      </c>
      <c r="J68" s="2" t="s">
        <v>903</v>
      </c>
      <c r="K68" s="73" t="b">
        <v>0</v>
      </c>
      <c r="L68" s="2" t="s">
        <v>789</v>
      </c>
      <c r="M68" s="2" t="s">
        <v>908</v>
      </c>
      <c r="N68" s="73" t="b">
        <v>0</v>
      </c>
      <c r="O68" s="2" t="s">
        <v>789</v>
      </c>
      <c r="P68" s="2" t="s">
        <v>192</v>
      </c>
      <c r="Q68" s="73" t="b">
        <v>0</v>
      </c>
      <c r="R68" s="2" t="s">
        <v>789</v>
      </c>
      <c r="S68" s="43" t="s">
        <v>197</v>
      </c>
      <c r="T68" s="75" t="b">
        <v>0</v>
      </c>
      <c r="U68" s="29"/>
    </row>
    <row r="69" spans="2:21" s="9" customFormat="1" ht="22.5" customHeight="1">
      <c r="B69" s="14"/>
      <c r="C69" s="88"/>
      <c r="D69" s="102"/>
      <c r="E69" s="99"/>
      <c r="F69" s="6" t="s">
        <v>789</v>
      </c>
      <c r="G69" s="2" t="s">
        <v>193</v>
      </c>
      <c r="H69" s="73" t="b">
        <v>0</v>
      </c>
      <c r="I69" s="2" t="s">
        <v>789</v>
      </c>
      <c r="J69" s="2" t="s">
        <v>194</v>
      </c>
      <c r="K69" s="73" t="b">
        <v>0</v>
      </c>
      <c r="L69" s="2" t="s">
        <v>789</v>
      </c>
      <c r="M69" s="2" t="s">
        <v>195</v>
      </c>
      <c r="N69" s="73" t="b">
        <v>0</v>
      </c>
      <c r="O69" s="2" t="s">
        <v>789</v>
      </c>
      <c r="P69" s="2" t="s">
        <v>196</v>
      </c>
      <c r="Q69" s="73" t="b">
        <v>0</v>
      </c>
      <c r="R69" s="2" t="s">
        <v>789</v>
      </c>
      <c r="S69" s="43" t="s">
        <v>198</v>
      </c>
      <c r="T69" s="75" t="b">
        <v>0</v>
      </c>
      <c r="U69" s="29"/>
    </row>
    <row r="70" spans="2:21" s="9" customFormat="1" ht="22.5" customHeight="1">
      <c r="B70" s="14"/>
      <c r="C70" s="88"/>
      <c r="D70" s="94"/>
      <c r="E70" s="99"/>
      <c r="F70" s="41" t="s">
        <v>789</v>
      </c>
      <c r="G70" s="42" t="s">
        <v>199</v>
      </c>
      <c r="H70" s="77" t="b">
        <v>0</v>
      </c>
      <c r="I70" s="42" t="s">
        <v>789</v>
      </c>
      <c r="J70" s="42" t="s">
        <v>907</v>
      </c>
      <c r="K70" s="77" t="b">
        <v>0</v>
      </c>
      <c r="L70" s="42"/>
      <c r="M70" s="58" t="s">
        <v>200</v>
      </c>
      <c r="N70" s="77" t="b">
        <v>0</v>
      </c>
      <c r="O70" s="42"/>
      <c r="P70" s="42"/>
      <c r="Q70" s="42"/>
      <c r="R70" s="42"/>
      <c r="S70" s="40"/>
      <c r="U70" s="29"/>
    </row>
    <row r="71" spans="2:21" s="9" customFormat="1" ht="22.5" customHeight="1">
      <c r="B71" s="19"/>
      <c r="C71" s="72" t="str">
        <f>IF(OR(H71=TRUE,K71=TRUE,N71=TRUE,Q71=TRUE,T71=TRUE),COUNTIF(H71:T71,TRUE),"")</f>
        <v/>
      </c>
      <c r="D71" s="17">
        <v>3</v>
      </c>
      <c r="E71" s="33" t="s">
        <v>201</v>
      </c>
      <c r="F71" s="3" t="s">
        <v>789</v>
      </c>
      <c r="G71" s="4" t="s">
        <v>202</v>
      </c>
      <c r="H71" s="74" t="b">
        <v>0</v>
      </c>
      <c r="I71" s="4" t="s">
        <v>789</v>
      </c>
      <c r="J71" s="4" t="s">
        <v>203</v>
      </c>
      <c r="K71" s="74" t="b">
        <v>0</v>
      </c>
      <c r="L71" s="4" t="s">
        <v>789</v>
      </c>
      <c r="M71" s="4" t="s">
        <v>204</v>
      </c>
      <c r="N71" s="74" t="b">
        <v>0</v>
      </c>
      <c r="O71" s="4" t="s">
        <v>789</v>
      </c>
      <c r="P71" s="4" t="s">
        <v>205</v>
      </c>
      <c r="Q71" s="74" t="b">
        <v>0</v>
      </c>
      <c r="R71" s="4" t="s">
        <v>789</v>
      </c>
      <c r="S71" s="33" t="s">
        <v>206</v>
      </c>
      <c r="T71" s="75" t="b">
        <v>0</v>
      </c>
      <c r="U71" s="29"/>
    </row>
    <row r="72" spans="2:21" s="9" customFormat="1" ht="22.5" customHeight="1">
      <c r="B72" s="14"/>
      <c r="C72" s="21">
        <v>13</v>
      </c>
      <c r="D72" s="100" t="s">
        <v>727</v>
      </c>
      <c r="E72" s="100"/>
      <c r="F72" s="100"/>
      <c r="G72" s="69" t="str">
        <f>IF(OR(H73=TRUE,K73=TRUE,N73=TRUE,Q73=TRUE,T73=TRUE,H74=TRUE,K74=TRUE),"申請あり","")</f>
        <v/>
      </c>
      <c r="H72" s="3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6"/>
      <c r="U72" s="29"/>
    </row>
    <row r="73" spans="2:21" s="9" customFormat="1" ht="22.5" customHeight="1">
      <c r="B73" s="14"/>
      <c r="C73" s="88" t="str">
        <f>IF(OR(H73=TRUE,K73=TRUE,N73=TRUE,Q73=TRUE,T73=TRUE,H74=TRUE,K74=TRUE),COUNTIF(H73:T74,TRUE),"")</f>
        <v/>
      </c>
      <c r="D73" s="93">
        <v>1</v>
      </c>
      <c r="E73" s="99" t="s">
        <v>207</v>
      </c>
      <c r="F73" s="5" t="s">
        <v>789</v>
      </c>
      <c r="G73" s="35" t="s">
        <v>208</v>
      </c>
      <c r="H73" s="76" t="b">
        <v>0</v>
      </c>
      <c r="I73" s="35" t="s">
        <v>789</v>
      </c>
      <c r="J73" s="35" t="s">
        <v>209</v>
      </c>
      <c r="K73" s="76" t="b">
        <v>0</v>
      </c>
      <c r="L73" s="35" t="s">
        <v>789</v>
      </c>
      <c r="M73" s="35" t="s">
        <v>210</v>
      </c>
      <c r="N73" s="76" t="b">
        <v>0</v>
      </c>
      <c r="O73" s="35" t="s">
        <v>789</v>
      </c>
      <c r="P73" s="35" t="s">
        <v>211</v>
      </c>
      <c r="Q73" s="76" t="b">
        <v>0</v>
      </c>
      <c r="R73" s="35" t="s">
        <v>789</v>
      </c>
      <c r="S73" s="39" t="s">
        <v>212</v>
      </c>
      <c r="T73" s="75" t="b">
        <v>0</v>
      </c>
      <c r="U73" s="29"/>
    </row>
    <row r="74" spans="2:21" s="9" customFormat="1" ht="22.5" customHeight="1">
      <c r="B74" s="14"/>
      <c r="C74" s="88"/>
      <c r="D74" s="94"/>
      <c r="E74" s="99"/>
      <c r="F74" s="41" t="s">
        <v>789</v>
      </c>
      <c r="G74" s="42" t="s">
        <v>213</v>
      </c>
      <c r="H74" s="77" t="b">
        <v>0</v>
      </c>
      <c r="I74" s="42" t="s">
        <v>789</v>
      </c>
      <c r="J74" s="42" t="s">
        <v>214</v>
      </c>
      <c r="K74" s="77" t="b">
        <v>0</v>
      </c>
      <c r="L74" s="42"/>
      <c r="M74" s="42"/>
      <c r="N74" s="42"/>
      <c r="O74" s="42"/>
      <c r="P74" s="42"/>
      <c r="Q74" s="42"/>
      <c r="R74" s="42"/>
      <c r="S74" s="40"/>
      <c r="U74" s="29"/>
    </row>
    <row r="75" spans="2:21" s="9" customFormat="1" ht="22.5" customHeight="1">
      <c r="B75" s="14"/>
      <c r="C75" s="21">
        <v>14</v>
      </c>
      <c r="D75" s="100" t="s">
        <v>215</v>
      </c>
      <c r="E75" s="100"/>
      <c r="F75" s="100"/>
      <c r="G75" s="69" t="str">
        <f>IF(OR(H76=TRUE,K76=TRUE,N76=TRUE,H77=TRUE,K77=TRUE,N77=TRUE,Q77=TRUE,T77=TRUE,H78=TRUE,K78=TRUE,N78=TRUE,Q78=TRUE,T78=TRUE,H79=TRUE,K79=TRUE,N79=TRUE,Q79=TRUE,T79=TRUE,H80=TRUE,K80=TRUE,N80=TRUE,H81=TRUE,K81=TRUE,N81=TRUE,Q81=TRUE,T81=TRUE,H82=TRUE,H83=TRUE,K83=TRUE),"申請あり","")</f>
        <v/>
      </c>
      <c r="H75" s="3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6"/>
      <c r="U75" s="29"/>
    </row>
    <row r="76" spans="2:21" s="9" customFormat="1" ht="22.5" customHeight="1">
      <c r="B76" s="14"/>
      <c r="C76" s="71" t="str">
        <f>IF(OR(H76=TRUE,K76=TRUE,N76=TRUE),COUNTIF(H76:T76,TRUE),"")</f>
        <v/>
      </c>
      <c r="D76" s="17">
        <v>1</v>
      </c>
      <c r="E76" s="33" t="s">
        <v>216</v>
      </c>
      <c r="F76" s="3" t="s">
        <v>789</v>
      </c>
      <c r="G76" s="4" t="s">
        <v>217</v>
      </c>
      <c r="H76" s="74" t="b">
        <v>0</v>
      </c>
      <c r="I76" s="4" t="s">
        <v>789</v>
      </c>
      <c r="J76" s="4" t="s">
        <v>218</v>
      </c>
      <c r="K76" s="74" t="b">
        <v>0</v>
      </c>
      <c r="L76" s="4" t="s">
        <v>789</v>
      </c>
      <c r="M76" s="4" t="s">
        <v>219</v>
      </c>
      <c r="N76" s="74" t="b">
        <v>0</v>
      </c>
      <c r="O76" s="4" t="s">
        <v>789</v>
      </c>
      <c r="P76" s="4" t="s">
        <v>789</v>
      </c>
      <c r="Q76" s="4"/>
      <c r="R76" s="4" t="s">
        <v>789</v>
      </c>
      <c r="S76" s="33" t="s">
        <v>789</v>
      </c>
      <c r="U76" s="29"/>
    </row>
    <row r="77" spans="2:21" s="9" customFormat="1" ht="22.5" customHeight="1">
      <c r="B77" s="14"/>
      <c r="C77" s="88" t="str">
        <f>IF(OR(H77=TRUE,K77=TRUE,N77=TRUE,Q77=TRUE,T77=TRUE,H78=TRUE,K78=TRUE,N78=TRUE,Q78=TRUE,T78=TRUE),COUNTIF(H77:T78,TRUE),"")</f>
        <v/>
      </c>
      <c r="D77" s="93">
        <v>2</v>
      </c>
      <c r="E77" s="99" t="s">
        <v>220</v>
      </c>
      <c r="F77" s="5" t="s">
        <v>789</v>
      </c>
      <c r="G77" s="35" t="s">
        <v>221</v>
      </c>
      <c r="H77" s="76" t="b">
        <v>0</v>
      </c>
      <c r="I77" s="35" t="s">
        <v>789</v>
      </c>
      <c r="J77" s="35" t="s">
        <v>222</v>
      </c>
      <c r="K77" s="76" t="b">
        <v>0</v>
      </c>
      <c r="L77" s="35" t="s">
        <v>789</v>
      </c>
      <c r="M77" s="47" t="s">
        <v>925</v>
      </c>
      <c r="N77" s="76" t="b">
        <v>0</v>
      </c>
      <c r="O77" s="35" t="s">
        <v>789</v>
      </c>
      <c r="P77" s="35" t="s">
        <v>223</v>
      </c>
      <c r="Q77" s="76" t="b">
        <v>0</v>
      </c>
      <c r="R77" s="35" t="s">
        <v>789</v>
      </c>
      <c r="S77" s="39" t="s">
        <v>226</v>
      </c>
      <c r="T77" s="75" t="b">
        <v>0</v>
      </c>
      <c r="U77" s="29"/>
    </row>
    <row r="78" spans="2:21" s="9" customFormat="1" ht="22.5" customHeight="1">
      <c r="B78" s="14"/>
      <c r="C78" s="88"/>
      <c r="D78" s="102"/>
      <c r="E78" s="99"/>
      <c r="F78" s="6" t="s">
        <v>789</v>
      </c>
      <c r="G78" s="2" t="s">
        <v>926</v>
      </c>
      <c r="H78" s="73" t="b">
        <v>0</v>
      </c>
      <c r="I78" s="2" t="s">
        <v>789</v>
      </c>
      <c r="J78" s="2" t="s">
        <v>794</v>
      </c>
      <c r="K78" s="73" t="b">
        <v>0</v>
      </c>
      <c r="L78" s="2" t="s">
        <v>789</v>
      </c>
      <c r="M78" s="2" t="s">
        <v>224</v>
      </c>
      <c r="N78" s="73" t="b">
        <v>0</v>
      </c>
      <c r="O78" s="2" t="s">
        <v>789</v>
      </c>
      <c r="P78" s="2" t="s">
        <v>225</v>
      </c>
      <c r="Q78" s="73" t="b">
        <v>0</v>
      </c>
      <c r="R78" s="2" t="s">
        <v>789</v>
      </c>
      <c r="S78" s="43" t="s">
        <v>227</v>
      </c>
      <c r="T78" s="75" t="b">
        <v>0</v>
      </c>
      <c r="U78" s="29"/>
    </row>
    <row r="79" spans="2:21" s="9" customFormat="1" ht="22.5" customHeight="1">
      <c r="B79" s="14"/>
      <c r="C79" s="88" t="str">
        <f>IF(OR(H79=TRUE,K79=TRUE,N79=TRUE,Q79=TRUE,T79=TRUE,H80=TRUE,K80=TRUE,N80=TRUE),COUNTIF(H79:T80,TRUE),"")</f>
        <v/>
      </c>
      <c r="D79" s="93">
        <v>3</v>
      </c>
      <c r="E79" s="99" t="s">
        <v>228</v>
      </c>
      <c r="F79" s="5" t="s">
        <v>789</v>
      </c>
      <c r="G79" s="35" t="s">
        <v>229</v>
      </c>
      <c r="H79" s="76" t="b">
        <v>0</v>
      </c>
      <c r="I79" s="35" t="s">
        <v>789</v>
      </c>
      <c r="J79" s="35" t="s">
        <v>230</v>
      </c>
      <c r="K79" s="76" t="b">
        <v>0</v>
      </c>
      <c r="L79" s="35" t="s">
        <v>789</v>
      </c>
      <c r="M79" s="35" t="s">
        <v>231</v>
      </c>
      <c r="N79" s="76" t="b">
        <v>0</v>
      </c>
      <c r="O79" s="35" t="s">
        <v>789</v>
      </c>
      <c r="P79" s="35" t="s">
        <v>232</v>
      </c>
      <c r="Q79" s="76" t="b">
        <v>0</v>
      </c>
      <c r="R79" s="35" t="s">
        <v>789</v>
      </c>
      <c r="S79" s="39" t="s">
        <v>233</v>
      </c>
      <c r="T79" s="75" t="b">
        <v>0</v>
      </c>
      <c r="U79" s="29"/>
    </row>
    <row r="80" spans="2:21" s="9" customFormat="1" ht="22.5" customHeight="1">
      <c r="B80" s="19"/>
      <c r="C80" s="88"/>
      <c r="D80" s="94"/>
      <c r="E80" s="99"/>
      <c r="F80" s="41" t="s">
        <v>789</v>
      </c>
      <c r="G80" s="42" t="s">
        <v>911</v>
      </c>
      <c r="H80" s="77" t="b">
        <v>0</v>
      </c>
      <c r="I80" s="42" t="s">
        <v>789</v>
      </c>
      <c r="J80" s="42" t="s">
        <v>234</v>
      </c>
      <c r="K80" s="77" t="b">
        <v>0</v>
      </c>
      <c r="L80" s="42" t="s">
        <v>789</v>
      </c>
      <c r="M80" s="42" t="s">
        <v>235</v>
      </c>
      <c r="N80" s="77" t="b">
        <v>0</v>
      </c>
      <c r="O80" s="42"/>
      <c r="P80" s="42"/>
      <c r="Q80" s="42"/>
      <c r="R80" s="42"/>
      <c r="S80" s="40"/>
      <c r="U80" s="29"/>
    </row>
    <row r="81" spans="2:21" s="9" customFormat="1" ht="22.5" customHeight="1">
      <c r="B81" s="14"/>
      <c r="C81" s="88" t="str">
        <f>IF(OR(H81=TRUE,K81=TRUE,N81=TRUE,Q81=TRUE,T81=TRUE,H82=TRUE),COUNTIF(H81:T82,TRUE),"")</f>
        <v/>
      </c>
      <c r="D81" s="93">
        <v>4</v>
      </c>
      <c r="E81" s="99" t="s">
        <v>236</v>
      </c>
      <c r="F81" s="5" t="s">
        <v>789</v>
      </c>
      <c r="G81" s="35" t="s">
        <v>237</v>
      </c>
      <c r="H81" s="76" t="b">
        <v>0</v>
      </c>
      <c r="I81" s="35" t="s">
        <v>789</v>
      </c>
      <c r="J81" s="35" t="s">
        <v>238</v>
      </c>
      <c r="K81" s="76" t="b">
        <v>0</v>
      </c>
      <c r="L81" s="35" t="s">
        <v>789</v>
      </c>
      <c r="M81" s="35" t="s">
        <v>239</v>
      </c>
      <c r="N81" s="76" t="b">
        <v>0</v>
      </c>
      <c r="O81" s="35" t="s">
        <v>789</v>
      </c>
      <c r="P81" s="35" t="s">
        <v>240</v>
      </c>
      <c r="Q81" s="76" t="b">
        <v>0</v>
      </c>
      <c r="R81" s="35" t="s">
        <v>789</v>
      </c>
      <c r="S81" s="39" t="s">
        <v>241</v>
      </c>
      <c r="T81" s="75" t="b">
        <v>0</v>
      </c>
      <c r="U81" s="29"/>
    </row>
    <row r="82" spans="2:21" s="9" customFormat="1" ht="22.5" customHeight="1">
      <c r="B82" s="14"/>
      <c r="C82" s="88"/>
      <c r="D82" s="94"/>
      <c r="E82" s="99"/>
      <c r="F82" s="41" t="s">
        <v>789</v>
      </c>
      <c r="G82" s="46" t="s">
        <v>242</v>
      </c>
      <c r="H82" s="77" t="b">
        <v>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0"/>
      <c r="U82" s="29"/>
    </row>
    <row r="83" spans="2:21" s="9" customFormat="1" ht="22.5" customHeight="1">
      <c r="B83" s="14"/>
      <c r="C83" s="72" t="str">
        <f>IF(OR(H83=TRUE,K83=TRUE),COUNTIF(H83:T83,TRUE),"")</f>
        <v/>
      </c>
      <c r="D83" s="17">
        <v>5</v>
      </c>
      <c r="E83" s="33" t="s">
        <v>243</v>
      </c>
      <c r="F83" s="3" t="s">
        <v>789</v>
      </c>
      <c r="G83" s="4" t="s">
        <v>791</v>
      </c>
      <c r="H83" s="74" t="b">
        <v>0</v>
      </c>
      <c r="I83" s="4" t="s">
        <v>789</v>
      </c>
      <c r="J83" s="4" t="s">
        <v>244</v>
      </c>
      <c r="K83" s="74" t="b">
        <v>0</v>
      </c>
      <c r="L83" s="4"/>
      <c r="M83" s="4"/>
      <c r="N83" s="4"/>
      <c r="O83" s="4"/>
      <c r="P83" s="4"/>
      <c r="Q83" s="4"/>
      <c r="R83" s="4"/>
      <c r="S83" s="33"/>
      <c r="U83" s="29"/>
    </row>
    <row r="84" spans="2:21" s="9" customFormat="1" ht="22.5" customHeight="1">
      <c r="B84" s="14"/>
      <c r="C84" s="21">
        <v>15</v>
      </c>
      <c r="D84" s="100" t="s">
        <v>245</v>
      </c>
      <c r="E84" s="100"/>
      <c r="F84" s="100"/>
      <c r="G84" s="69" t="str">
        <f>IF(OR(H85=TRUE,K85=TRUE,N85=TRUE,Q85=TRUE,T85=TRUE,H86=TRUE,K86=TRUE,N86=TRUE),"申請あり","")</f>
        <v/>
      </c>
      <c r="H84" s="3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6"/>
      <c r="U84" s="29"/>
    </row>
    <row r="85" spans="2:21" s="9" customFormat="1" ht="22.5" customHeight="1">
      <c r="B85" s="14"/>
      <c r="C85" s="88" t="str">
        <f>IF(OR(H85=TRUE,K85=TRUE,N85=TRUE,Q85=TRUE,T85=TRUE,H86=TRUE,K86=TRUE,N86=TRUE),COUNTIF(H85:T86,TRUE),"")</f>
        <v/>
      </c>
      <c r="D85" s="93">
        <v>1</v>
      </c>
      <c r="E85" s="99" t="s">
        <v>245</v>
      </c>
      <c r="F85" s="5" t="s">
        <v>789</v>
      </c>
      <c r="G85" s="35" t="s">
        <v>246</v>
      </c>
      <c r="H85" s="76" t="b">
        <v>0</v>
      </c>
      <c r="I85" s="35" t="s">
        <v>789</v>
      </c>
      <c r="J85" s="35" t="s">
        <v>247</v>
      </c>
      <c r="K85" s="76" t="b">
        <v>0</v>
      </c>
      <c r="L85" s="35" t="s">
        <v>789</v>
      </c>
      <c r="M85" s="35" t="s">
        <v>248</v>
      </c>
      <c r="N85" s="76" t="b">
        <v>0</v>
      </c>
      <c r="O85" s="35" t="s">
        <v>789</v>
      </c>
      <c r="P85" s="35" t="s">
        <v>249</v>
      </c>
      <c r="Q85" s="76" t="b">
        <v>0</v>
      </c>
      <c r="R85" s="35" t="s">
        <v>789</v>
      </c>
      <c r="S85" s="39" t="s">
        <v>921</v>
      </c>
      <c r="T85" s="75" t="b">
        <v>0</v>
      </c>
      <c r="U85" s="29"/>
    </row>
    <row r="86" spans="2:21" s="9" customFormat="1" ht="22.5" customHeight="1">
      <c r="B86" s="14"/>
      <c r="C86" s="88"/>
      <c r="D86" s="94"/>
      <c r="E86" s="99"/>
      <c r="F86" s="41" t="s">
        <v>789</v>
      </c>
      <c r="G86" s="42" t="s">
        <v>250</v>
      </c>
      <c r="H86" s="77" t="b">
        <v>0</v>
      </c>
      <c r="I86" s="42" t="s">
        <v>789</v>
      </c>
      <c r="J86" s="42" t="s">
        <v>927</v>
      </c>
      <c r="K86" s="77" t="b">
        <v>0</v>
      </c>
      <c r="L86" s="42" t="s">
        <v>789</v>
      </c>
      <c r="M86" s="42" t="s">
        <v>251</v>
      </c>
      <c r="N86" s="77" t="b">
        <v>0</v>
      </c>
      <c r="O86" s="42"/>
      <c r="P86" s="42"/>
      <c r="Q86" s="42"/>
      <c r="R86" s="42"/>
      <c r="S86" s="40"/>
      <c r="U86" s="29"/>
    </row>
    <row r="87" spans="2:21" s="9" customFormat="1" ht="22.5" customHeight="1">
      <c r="B87" s="14"/>
      <c r="C87" s="21">
        <v>16</v>
      </c>
      <c r="D87" s="100" t="s">
        <v>252</v>
      </c>
      <c r="E87" s="100"/>
      <c r="F87" s="100"/>
      <c r="G87" s="69" t="str">
        <f>IF(OR(H88=TRUE,K88=TRUE,N88=TRUE,Q88=TRUE,H89=TRUE,K89=TRUE,N89=TRUE,H90=TRUE,K90=TRUE,N90=TRUE,Q90=TRUE,T90=TRUE,H91=TRUE,K91=TRUE,H92=TRUE,K92=TRUE,N92=TRUE,Q92=TRUE,T92=TRUE,H93=TRUE),"申請あり","")</f>
        <v/>
      </c>
      <c r="H87" s="3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6"/>
      <c r="U87" s="29"/>
    </row>
    <row r="88" spans="2:21" s="9" customFormat="1" ht="22.5" customHeight="1">
      <c r="B88" s="14"/>
      <c r="C88" s="71" t="str">
        <f>IF(OR(H88=TRUE,K88=TRUE,N88=TRUE,Q88=TRUE),COUNTIF(H88:T88,TRUE),"")</f>
        <v/>
      </c>
      <c r="D88" s="17">
        <v>1</v>
      </c>
      <c r="E88" s="33" t="s">
        <v>253</v>
      </c>
      <c r="F88" s="3" t="s">
        <v>789</v>
      </c>
      <c r="G88" s="4" t="s">
        <v>254</v>
      </c>
      <c r="H88" s="74" t="b">
        <v>0</v>
      </c>
      <c r="I88" s="4" t="s">
        <v>789</v>
      </c>
      <c r="J88" s="4" t="s">
        <v>255</v>
      </c>
      <c r="K88" s="74" t="b">
        <v>0</v>
      </c>
      <c r="L88" s="4" t="s">
        <v>789</v>
      </c>
      <c r="M88" s="4" t="s">
        <v>256</v>
      </c>
      <c r="N88" s="74" t="b">
        <v>0</v>
      </c>
      <c r="O88" s="4" t="s">
        <v>789</v>
      </c>
      <c r="P88" s="4" t="s">
        <v>257</v>
      </c>
      <c r="Q88" s="74" t="b">
        <v>0</v>
      </c>
      <c r="R88" s="4"/>
      <c r="S88" s="33"/>
      <c r="U88" s="29"/>
    </row>
    <row r="89" spans="2:21" s="9" customFormat="1" ht="22.5" customHeight="1">
      <c r="B89" s="19"/>
      <c r="C89" s="71" t="str">
        <f>IF(OR(H89=TRUE,K89=TRUE,N89=TRUE),COUNTIF(H89:T89,TRUE),"")</f>
        <v/>
      </c>
      <c r="D89" s="17">
        <v>2</v>
      </c>
      <c r="E89" s="33" t="s">
        <v>258</v>
      </c>
      <c r="F89" s="3" t="s">
        <v>789</v>
      </c>
      <c r="G89" s="4" t="s">
        <v>259</v>
      </c>
      <c r="H89" s="74" t="b">
        <v>0</v>
      </c>
      <c r="I89" s="4" t="s">
        <v>789</v>
      </c>
      <c r="J89" s="4" t="s">
        <v>260</v>
      </c>
      <c r="K89" s="74" t="b">
        <v>0</v>
      </c>
      <c r="L89" s="4" t="s">
        <v>789</v>
      </c>
      <c r="M89" s="4" t="s">
        <v>750</v>
      </c>
      <c r="N89" s="74" t="b">
        <v>0</v>
      </c>
      <c r="O89" s="4"/>
      <c r="P89" s="4"/>
      <c r="Q89" s="4"/>
      <c r="R89" s="4"/>
      <c r="S89" s="33"/>
      <c r="U89" s="29"/>
    </row>
    <row r="90" spans="2:21" s="9" customFormat="1" ht="22.5" customHeight="1">
      <c r="B90" s="19"/>
      <c r="C90" s="88" t="str">
        <f>IF(OR(H90=TRUE,K90=TRUE,N90=TRUE,Q90=TRUE,T90=TRUE,H91=TRUE,K91=TRUE),COUNTIF(H90:T91,TRUE),"")</f>
        <v/>
      </c>
      <c r="D90" s="93">
        <v>3</v>
      </c>
      <c r="E90" s="95" t="s">
        <v>751</v>
      </c>
      <c r="F90" s="5" t="s">
        <v>789</v>
      </c>
      <c r="G90" s="35" t="s">
        <v>752</v>
      </c>
      <c r="H90" s="76" t="b">
        <v>0</v>
      </c>
      <c r="I90" s="35" t="s">
        <v>789</v>
      </c>
      <c r="J90" s="35" t="s">
        <v>753</v>
      </c>
      <c r="K90" s="76" t="b">
        <v>0</v>
      </c>
      <c r="L90" s="35" t="s">
        <v>789</v>
      </c>
      <c r="M90" s="35" t="s">
        <v>754</v>
      </c>
      <c r="N90" s="76" t="b">
        <v>0</v>
      </c>
      <c r="O90" s="35" t="s">
        <v>789</v>
      </c>
      <c r="P90" s="35" t="s">
        <v>755</v>
      </c>
      <c r="Q90" s="76" t="b">
        <v>0</v>
      </c>
      <c r="R90" s="35" t="s">
        <v>789</v>
      </c>
      <c r="S90" s="39" t="s">
        <v>756</v>
      </c>
      <c r="T90" s="75" t="b">
        <v>0</v>
      </c>
      <c r="U90" s="29"/>
    </row>
    <row r="91" spans="2:21" s="9" customFormat="1" ht="22.5" customHeight="1">
      <c r="B91" s="19"/>
      <c r="C91" s="88"/>
      <c r="D91" s="94"/>
      <c r="E91" s="96"/>
      <c r="F91" s="41" t="s">
        <v>789</v>
      </c>
      <c r="G91" s="42" t="s">
        <v>757</v>
      </c>
      <c r="H91" s="77" t="b">
        <v>0</v>
      </c>
      <c r="I91" s="42" t="s">
        <v>789</v>
      </c>
      <c r="J91" s="42" t="s">
        <v>758</v>
      </c>
      <c r="K91" s="77" t="b">
        <v>0</v>
      </c>
      <c r="L91" s="42"/>
      <c r="M91" s="42"/>
      <c r="N91" s="42"/>
      <c r="O91" s="42"/>
      <c r="P91" s="42"/>
      <c r="Q91" s="42"/>
      <c r="R91" s="42"/>
      <c r="S91" s="40"/>
      <c r="U91" s="29"/>
    </row>
    <row r="92" spans="2:21" s="9" customFormat="1" ht="22.5" customHeight="1">
      <c r="B92" s="19"/>
      <c r="C92" s="71" t="str">
        <f>IF(OR(H92=TRUE,K92=TRUE,N92=TRUE,Q92=TRUE,T92=TRUE),COUNTIF(H92:T92,TRUE),"")</f>
        <v/>
      </c>
      <c r="D92" s="17">
        <v>4</v>
      </c>
      <c r="E92" s="33" t="s">
        <v>552</v>
      </c>
      <c r="F92" s="3" t="s">
        <v>789</v>
      </c>
      <c r="G92" s="4" t="s">
        <v>759</v>
      </c>
      <c r="H92" s="74" t="b">
        <v>0</v>
      </c>
      <c r="I92" s="4" t="s">
        <v>789</v>
      </c>
      <c r="J92" s="4" t="s">
        <v>760</v>
      </c>
      <c r="K92" s="74" t="b">
        <v>0</v>
      </c>
      <c r="L92" s="4" t="s">
        <v>789</v>
      </c>
      <c r="M92" s="4" t="s">
        <v>761</v>
      </c>
      <c r="N92" s="74" t="b">
        <v>0</v>
      </c>
      <c r="O92" s="4" t="s">
        <v>789</v>
      </c>
      <c r="P92" s="4" t="s">
        <v>762</v>
      </c>
      <c r="Q92" s="74" t="b">
        <v>0</v>
      </c>
      <c r="R92" s="4" t="s">
        <v>789</v>
      </c>
      <c r="S92" s="33" t="s">
        <v>763</v>
      </c>
      <c r="T92" s="75" t="b">
        <v>0</v>
      </c>
      <c r="U92" s="29"/>
    </row>
    <row r="93" spans="2:21" s="9" customFormat="1" ht="22.5" customHeight="1">
      <c r="B93" s="14"/>
      <c r="C93" s="72" t="str">
        <f>IF(OR(H93=TRUE),COUNTIF(H93:T93,TRUE),"")</f>
        <v/>
      </c>
      <c r="D93" s="17">
        <v>5</v>
      </c>
      <c r="E93" s="33" t="s">
        <v>261</v>
      </c>
      <c r="F93" s="3" t="s">
        <v>789</v>
      </c>
      <c r="G93" s="49" t="s">
        <v>262</v>
      </c>
      <c r="H93" s="74" t="b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33"/>
      <c r="U93" s="29"/>
    </row>
    <row r="94" spans="2:21" s="9" customFormat="1" ht="22.5" customHeight="1">
      <c r="B94" s="14"/>
      <c r="C94" s="21">
        <v>17</v>
      </c>
      <c r="D94" s="100" t="s">
        <v>728</v>
      </c>
      <c r="E94" s="100"/>
      <c r="F94" s="100"/>
      <c r="G94" s="69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H94" s="31"/>
      <c r="I94" s="18"/>
      <c r="J94" s="15"/>
      <c r="K94" s="15"/>
      <c r="L94" s="15"/>
      <c r="M94" s="15"/>
      <c r="N94" s="15"/>
      <c r="O94" s="15"/>
      <c r="P94" s="15"/>
      <c r="Q94" s="15"/>
      <c r="R94" s="15"/>
      <c r="S94" s="16"/>
      <c r="U94" s="29"/>
    </row>
    <row r="95" spans="2:21" s="9" customFormat="1" ht="22.5" customHeight="1">
      <c r="B95" s="14"/>
      <c r="C95" s="71" t="str">
        <f>IF(OR(H95=TRUE,K95=TRUE,N95=TRUE,Q95=TRUE,T95=TRUE),COUNTIF(H95:T95,TRUE),"")</f>
        <v/>
      </c>
      <c r="D95" s="17">
        <v>1</v>
      </c>
      <c r="E95" s="33" t="s">
        <v>263</v>
      </c>
      <c r="F95" s="3" t="s">
        <v>789</v>
      </c>
      <c r="G95" s="4" t="s">
        <v>264</v>
      </c>
      <c r="H95" s="74" t="b">
        <v>0</v>
      </c>
      <c r="I95" s="4" t="s">
        <v>789</v>
      </c>
      <c r="J95" s="4" t="s">
        <v>265</v>
      </c>
      <c r="K95" s="74" t="b">
        <v>0</v>
      </c>
      <c r="L95" s="4" t="s">
        <v>789</v>
      </c>
      <c r="M95" s="4" t="s">
        <v>266</v>
      </c>
      <c r="N95" s="74" t="b">
        <v>0</v>
      </c>
      <c r="O95" s="4" t="s">
        <v>789</v>
      </c>
      <c r="P95" s="4" t="s">
        <v>267</v>
      </c>
      <c r="Q95" s="74" t="b">
        <v>0</v>
      </c>
      <c r="R95" s="4" t="s">
        <v>789</v>
      </c>
      <c r="S95" s="33" t="s">
        <v>268</v>
      </c>
      <c r="T95" s="75" t="b">
        <v>0</v>
      </c>
      <c r="U95" s="29"/>
    </row>
    <row r="96" spans="2:21" s="9" customFormat="1" ht="22.5" customHeight="1">
      <c r="B96" s="14"/>
      <c r="C96" s="71" t="str">
        <f>IF(OR(H96=TRUE,K96=TRUE,N96=TRUE,Q96=TRUE),COUNTIF(H96:T96,TRUE),"")</f>
        <v/>
      </c>
      <c r="D96" s="17">
        <v>2</v>
      </c>
      <c r="E96" s="33" t="s">
        <v>269</v>
      </c>
      <c r="F96" s="3" t="s">
        <v>789</v>
      </c>
      <c r="G96" s="4" t="s">
        <v>270</v>
      </c>
      <c r="H96" s="74" t="b">
        <v>0</v>
      </c>
      <c r="I96" s="4" t="s">
        <v>789</v>
      </c>
      <c r="J96" s="4" t="s">
        <v>271</v>
      </c>
      <c r="K96" s="74" t="b">
        <v>0</v>
      </c>
      <c r="L96" s="4" t="s">
        <v>789</v>
      </c>
      <c r="M96" s="4" t="s">
        <v>272</v>
      </c>
      <c r="N96" s="74" t="b">
        <v>0</v>
      </c>
      <c r="O96" s="4" t="s">
        <v>789</v>
      </c>
      <c r="P96" s="4" t="s">
        <v>273</v>
      </c>
      <c r="Q96" s="74" t="b">
        <v>0</v>
      </c>
      <c r="R96" s="4"/>
      <c r="S96" s="33"/>
      <c r="U96" s="29"/>
    </row>
    <row r="97" spans="2:21" s="9" customFormat="1" ht="22.5" customHeight="1">
      <c r="B97" s="14"/>
      <c r="C97" s="71" t="str">
        <f>IF(OR(H97=TRUE,K97=TRUE),COUNTIF(H97:T97,TRUE),"")</f>
        <v/>
      </c>
      <c r="D97" s="17">
        <v>3</v>
      </c>
      <c r="E97" s="33" t="s">
        <v>274</v>
      </c>
      <c r="F97" s="3" t="s">
        <v>789</v>
      </c>
      <c r="G97" s="4" t="s">
        <v>275</v>
      </c>
      <c r="H97" s="74" t="b">
        <v>0</v>
      </c>
      <c r="I97" s="4" t="s">
        <v>789</v>
      </c>
      <c r="J97" s="4" t="s">
        <v>276</v>
      </c>
      <c r="K97" s="74" t="b">
        <v>0</v>
      </c>
      <c r="L97" s="4"/>
      <c r="M97" s="4"/>
      <c r="N97" s="4"/>
      <c r="O97" s="4"/>
      <c r="P97" s="4"/>
      <c r="Q97" s="4"/>
      <c r="R97" s="4"/>
      <c r="S97" s="33"/>
      <c r="U97" s="29"/>
    </row>
    <row r="98" spans="2:21" s="9" customFormat="1" ht="22.5" customHeight="1">
      <c r="B98" s="19"/>
      <c r="C98" s="71" t="str">
        <f>IF(OR(H98=TRUE,K98=TRUE,N98=TRUE),COUNTIF(H98:T98,TRUE),"")</f>
        <v/>
      </c>
      <c r="D98" s="17">
        <v>4</v>
      </c>
      <c r="E98" s="33" t="s">
        <v>277</v>
      </c>
      <c r="F98" s="3" t="s">
        <v>789</v>
      </c>
      <c r="G98" s="4" t="s">
        <v>277</v>
      </c>
      <c r="H98" s="74" t="b">
        <v>0</v>
      </c>
      <c r="I98" s="4" t="s">
        <v>789</v>
      </c>
      <c r="J98" s="4" t="s">
        <v>279</v>
      </c>
      <c r="K98" s="74" t="b">
        <v>0</v>
      </c>
      <c r="L98" s="4" t="s">
        <v>789</v>
      </c>
      <c r="M98" s="4" t="s">
        <v>278</v>
      </c>
      <c r="N98" s="74" t="b">
        <v>0</v>
      </c>
      <c r="O98" s="4"/>
      <c r="P98" s="4"/>
      <c r="Q98" s="4"/>
      <c r="R98" s="4"/>
      <c r="S98" s="33"/>
      <c r="U98" s="29"/>
    </row>
    <row r="99" spans="2:21" s="9" customFormat="1" ht="22.5" customHeight="1">
      <c r="B99" s="14"/>
      <c r="C99" s="88" t="str">
        <f>IF(OR(H99=TRUE,K99=TRUE,N99=TRUE,Q99=TRUE,T99=TRUE,H100=TRUE,K100=TRUE,N100=TRUE,Q100=TRUE,T100=TRUE,H101=TRUE,K101=TRUE,N101=TRUE,Q101=TRUE),COUNTIF(H99:T101,TRUE),"")</f>
        <v/>
      </c>
      <c r="D99" s="93">
        <v>5</v>
      </c>
      <c r="E99" s="99" t="s">
        <v>920</v>
      </c>
      <c r="F99" s="5" t="s">
        <v>789</v>
      </c>
      <c r="G99" s="35" t="s">
        <v>280</v>
      </c>
      <c r="H99" s="76" t="b">
        <v>0</v>
      </c>
      <c r="I99" s="35" t="s">
        <v>789</v>
      </c>
      <c r="J99" s="35" t="s">
        <v>281</v>
      </c>
      <c r="K99" s="76" t="b">
        <v>0</v>
      </c>
      <c r="L99" s="35" t="s">
        <v>789</v>
      </c>
      <c r="M99" s="35" t="s">
        <v>282</v>
      </c>
      <c r="N99" s="76" t="b">
        <v>0</v>
      </c>
      <c r="O99" s="35" t="s">
        <v>789</v>
      </c>
      <c r="P99" s="35" t="s">
        <v>283</v>
      </c>
      <c r="Q99" s="76" t="b">
        <v>0</v>
      </c>
      <c r="R99" s="35" t="s">
        <v>789</v>
      </c>
      <c r="S99" s="59" t="s">
        <v>928</v>
      </c>
      <c r="T99" s="75" t="b">
        <v>0</v>
      </c>
      <c r="U99" s="29"/>
    </row>
    <row r="100" spans="2:21" s="9" customFormat="1" ht="22.5" customHeight="1">
      <c r="B100" s="14"/>
      <c r="C100" s="88"/>
      <c r="D100" s="102"/>
      <c r="E100" s="99"/>
      <c r="F100" s="6" t="s">
        <v>789</v>
      </c>
      <c r="G100" s="2" t="s">
        <v>795</v>
      </c>
      <c r="H100" s="73" t="b">
        <v>0</v>
      </c>
      <c r="I100" s="2" t="s">
        <v>789</v>
      </c>
      <c r="J100" s="2" t="s">
        <v>929</v>
      </c>
      <c r="K100" s="73" t="b">
        <v>0</v>
      </c>
      <c r="L100" s="2" t="s">
        <v>789</v>
      </c>
      <c r="M100" s="2" t="s">
        <v>284</v>
      </c>
      <c r="N100" s="73" t="b">
        <v>0</v>
      </c>
      <c r="O100" s="2" t="s">
        <v>789</v>
      </c>
      <c r="P100" s="2" t="s">
        <v>285</v>
      </c>
      <c r="Q100" s="73" t="b">
        <v>0</v>
      </c>
      <c r="R100" s="2"/>
      <c r="S100" s="63" t="s">
        <v>286</v>
      </c>
      <c r="T100" s="75" t="b">
        <v>0</v>
      </c>
      <c r="U100" s="29"/>
    </row>
    <row r="101" spans="2:21" s="9" customFormat="1" ht="22.5" customHeight="1">
      <c r="B101" s="14"/>
      <c r="C101" s="89"/>
      <c r="D101" s="94"/>
      <c r="E101" s="99"/>
      <c r="F101" s="61" t="s">
        <v>789</v>
      </c>
      <c r="G101" s="62" t="s">
        <v>287</v>
      </c>
      <c r="H101" s="77" t="b">
        <v>0</v>
      </c>
      <c r="I101" s="62" t="s">
        <v>789</v>
      </c>
      <c r="J101" s="62" t="s">
        <v>288</v>
      </c>
      <c r="K101" s="77" t="b">
        <v>0</v>
      </c>
      <c r="L101" s="62" t="s">
        <v>789</v>
      </c>
      <c r="M101" s="62" t="s">
        <v>289</v>
      </c>
      <c r="N101" s="77" t="b">
        <v>0</v>
      </c>
      <c r="O101" s="62" t="s">
        <v>789</v>
      </c>
      <c r="P101" s="50" t="s">
        <v>796</v>
      </c>
      <c r="Q101" s="77" t="b">
        <v>0</v>
      </c>
      <c r="R101" s="62" t="s">
        <v>789</v>
      </c>
      <c r="S101" s="60" t="s">
        <v>789</v>
      </c>
      <c r="U101" s="29"/>
    </row>
    <row r="102" spans="2:21" s="9" customFormat="1" ht="22.5" customHeight="1">
      <c r="B102" s="14"/>
      <c r="C102" s="21">
        <v>18</v>
      </c>
      <c r="D102" s="100" t="s">
        <v>729</v>
      </c>
      <c r="E102" s="100"/>
      <c r="F102" s="100"/>
      <c r="G102" s="69" t="str">
        <f>IF(OR(H103=TRUE,K103=TRUE,N103=TRUE,Q103=TRUE,H104=TRUE,H105=TRUE,K105=TRUE,N105=TRUE,Q105=TRUE,T105=TRUE,H106=TRUE,H107=TRUE),"申請あり","")</f>
        <v/>
      </c>
      <c r="H102" s="3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6"/>
      <c r="U102" s="29"/>
    </row>
    <row r="103" spans="2:21" s="9" customFormat="1" ht="22.5" customHeight="1">
      <c r="B103" s="14"/>
      <c r="C103" s="71" t="str">
        <f>IF(OR(H103=TRUE,K103=TRUE,N103=TRUE,Q103=TRUE),COUNTIF(H103:T103,TRUE),"")</f>
        <v/>
      </c>
      <c r="D103" s="17">
        <v>1</v>
      </c>
      <c r="E103" s="33" t="s">
        <v>290</v>
      </c>
      <c r="F103" s="3" t="s">
        <v>789</v>
      </c>
      <c r="G103" s="4" t="s">
        <v>291</v>
      </c>
      <c r="H103" s="74" t="b">
        <v>0</v>
      </c>
      <c r="I103" s="4" t="s">
        <v>789</v>
      </c>
      <c r="J103" s="4" t="s">
        <v>292</v>
      </c>
      <c r="K103" s="74" t="b">
        <v>0</v>
      </c>
      <c r="L103" s="4" t="s">
        <v>789</v>
      </c>
      <c r="M103" s="4" t="s">
        <v>293</v>
      </c>
      <c r="N103" s="74" t="b">
        <v>0</v>
      </c>
      <c r="O103" s="4" t="s">
        <v>789</v>
      </c>
      <c r="P103" s="4" t="s">
        <v>294</v>
      </c>
      <c r="Q103" s="74" t="b">
        <v>0</v>
      </c>
      <c r="R103" s="4"/>
      <c r="S103" s="33"/>
      <c r="U103" s="29"/>
    </row>
    <row r="104" spans="2:21" s="9" customFormat="1" ht="22.5" customHeight="1">
      <c r="B104" s="14"/>
      <c r="C104" s="71" t="str">
        <f>IF(H104=TRUE,COUNTIF(H104:T104,TRUE),"")</f>
        <v/>
      </c>
      <c r="D104" s="17">
        <v>2</v>
      </c>
      <c r="E104" s="33" t="s">
        <v>295</v>
      </c>
      <c r="F104" s="3" t="s">
        <v>789</v>
      </c>
      <c r="G104" s="4" t="s">
        <v>296</v>
      </c>
      <c r="H104" s="74" t="b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3"/>
      <c r="U104" s="29"/>
    </row>
    <row r="105" spans="2:21" s="9" customFormat="1" ht="22.5" customHeight="1">
      <c r="B105" s="14"/>
      <c r="C105" s="88" t="str">
        <f>IF(OR(H105=TRUE,K105=TRUE,N105=TRUE,Q105=TRUE,T105=TRUE,H106=TRUE),COUNTIF(H105:T106,TRUE),"")</f>
        <v/>
      </c>
      <c r="D105" s="93">
        <v>3</v>
      </c>
      <c r="E105" s="99" t="s">
        <v>297</v>
      </c>
      <c r="F105" s="5" t="s">
        <v>789</v>
      </c>
      <c r="G105" s="35" t="s">
        <v>298</v>
      </c>
      <c r="H105" s="76" t="b">
        <v>0</v>
      </c>
      <c r="I105" s="35" t="s">
        <v>789</v>
      </c>
      <c r="J105" s="35" t="s">
        <v>299</v>
      </c>
      <c r="K105" s="76" t="b">
        <v>0</v>
      </c>
      <c r="L105" s="35" t="s">
        <v>789</v>
      </c>
      <c r="M105" s="35" t="s">
        <v>300</v>
      </c>
      <c r="N105" s="76" t="b">
        <v>0</v>
      </c>
      <c r="O105" s="35" t="s">
        <v>789</v>
      </c>
      <c r="P105" s="35" t="s">
        <v>301</v>
      </c>
      <c r="Q105" s="76" t="b">
        <v>0</v>
      </c>
      <c r="R105" s="35" t="s">
        <v>789</v>
      </c>
      <c r="S105" s="39" t="s">
        <v>302</v>
      </c>
      <c r="T105" s="75" t="b">
        <v>0</v>
      </c>
      <c r="U105" s="29"/>
    </row>
    <row r="106" spans="2:21" s="9" customFormat="1" ht="22.5" customHeight="1">
      <c r="B106" s="19"/>
      <c r="C106" s="88"/>
      <c r="D106" s="94"/>
      <c r="E106" s="99"/>
      <c r="F106" s="41" t="s">
        <v>789</v>
      </c>
      <c r="G106" s="51" t="s">
        <v>303</v>
      </c>
      <c r="H106" s="77" t="b">
        <v>0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0"/>
      <c r="U106" s="29"/>
    </row>
    <row r="107" spans="2:21" s="9" customFormat="1" ht="22.5" customHeight="1">
      <c r="B107" s="14"/>
      <c r="C107" s="72" t="str">
        <f>IF(H107=TRUE,COUNTIF(H107:T107,TRUE),"")</f>
        <v/>
      </c>
      <c r="D107" s="17">
        <v>4</v>
      </c>
      <c r="E107" s="33" t="s">
        <v>304</v>
      </c>
      <c r="F107" s="3" t="s">
        <v>789</v>
      </c>
      <c r="G107" s="49" t="s">
        <v>305</v>
      </c>
      <c r="H107" s="74" t="b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3"/>
      <c r="U107" s="29"/>
    </row>
    <row r="108" spans="2:21" s="9" customFormat="1" ht="22.5" customHeight="1">
      <c r="B108" s="14"/>
      <c r="C108" s="21">
        <v>19</v>
      </c>
      <c r="D108" s="100" t="s">
        <v>730</v>
      </c>
      <c r="E108" s="100"/>
      <c r="F108" s="100"/>
      <c r="G108" s="69" t="str">
        <f>IF(OR(H109=TRUE,K109=TRUE,H110=TRUE,K110=TRUE,N110=TRUE,Q110=TRUE),"申請あり","")</f>
        <v/>
      </c>
      <c r="H108" s="3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6"/>
      <c r="U108" s="29"/>
    </row>
    <row r="109" spans="2:21" s="9" customFormat="1" ht="22.5" customHeight="1">
      <c r="B109" s="19"/>
      <c r="C109" s="71" t="str">
        <f>IF(OR(H109=TRUE,K109=TRUE),COUNTIF(H109:T109,TRUE),"")</f>
        <v/>
      </c>
      <c r="D109" s="17">
        <v>1</v>
      </c>
      <c r="E109" s="33" t="s">
        <v>307</v>
      </c>
      <c r="F109" s="3" t="s">
        <v>789</v>
      </c>
      <c r="G109" s="4" t="s">
        <v>308</v>
      </c>
      <c r="H109" s="74" t="b">
        <v>0</v>
      </c>
      <c r="I109" s="4" t="s">
        <v>789</v>
      </c>
      <c r="J109" s="4" t="s">
        <v>309</v>
      </c>
      <c r="K109" s="74" t="b">
        <v>0</v>
      </c>
      <c r="L109" s="4"/>
      <c r="M109" s="4"/>
      <c r="N109" s="4"/>
      <c r="O109" s="4"/>
      <c r="P109" s="4"/>
      <c r="Q109" s="4"/>
      <c r="R109" s="4"/>
      <c r="S109" s="33"/>
      <c r="U109" s="29"/>
    </row>
    <row r="110" spans="2:21" s="9" customFormat="1" ht="22.5" customHeight="1">
      <c r="B110" s="14"/>
      <c r="C110" s="72" t="str">
        <f>IF(OR(H110=TRUE,K110=TRUE,N110=TRUE,Q110=TRUE),COUNTIF(H110:T110,TRUE),"")</f>
        <v/>
      </c>
      <c r="D110" s="17">
        <v>2</v>
      </c>
      <c r="E110" s="33" t="s">
        <v>306</v>
      </c>
      <c r="F110" s="3" t="s">
        <v>789</v>
      </c>
      <c r="G110" s="4" t="s">
        <v>310</v>
      </c>
      <c r="H110" s="74" t="b">
        <v>0</v>
      </c>
      <c r="I110" s="4" t="s">
        <v>789</v>
      </c>
      <c r="J110" s="4" t="s">
        <v>311</v>
      </c>
      <c r="K110" s="74" t="b">
        <v>0</v>
      </c>
      <c r="L110" s="4" t="s">
        <v>789</v>
      </c>
      <c r="M110" s="4" t="s">
        <v>312</v>
      </c>
      <c r="N110" s="74" t="b">
        <v>0</v>
      </c>
      <c r="O110" s="4" t="s">
        <v>789</v>
      </c>
      <c r="P110" s="4" t="s">
        <v>313</v>
      </c>
      <c r="Q110" s="74" t="b">
        <v>0</v>
      </c>
      <c r="R110" s="4"/>
      <c r="S110" s="33"/>
      <c r="U110" s="29"/>
    </row>
    <row r="111" spans="2:21" s="9" customFormat="1" ht="22.5" customHeight="1">
      <c r="B111" s="14"/>
      <c r="C111" s="21">
        <v>20</v>
      </c>
      <c r="D111" s="100" t="s">
        <v>731</v>
      </c>
      <c r="E111" s="100"/>
      <c r="F111" s="100"/>
      <c r="G111" s="69" t="str">
        <f>IF(OR(H112=TRUE,K112=TRUE,N112=TRUE,Q112=TRUE,T112=TRUE,H113=TRUE,K113=TRUE,N113=TRUE,Q113=TRUE,H115=TRUE,K115=TRUE,N115=TRUE,Q115=TRUE,T115=TRUE,H116=TRUE),"申請あり","")</f>
        <v/>
      </c>
      <c r="H111" s="31"/>
      <c r="I111" s="18"/>
      <c r="J111" s="22"/>
      <c r="K111" s="22"/>
      <c r="L111" s="22"/>
      <c r="M111" s="22"/>
      <c r="N111" s="22"/>
      <c r="O111" s="22"/>
      <c r="P111" s="22"/>
      <c r="Q111" s="22"/>
      <c r="R111" s="22"/>
      <c r="S111" s="16"/>
      <c r="U111" s="29"/>
    </row>
    <row r="112" spans="2:21" s="9" customFormat="1" ht="22.5" customHeight="1">
      <c r="B112" s="19"/>
      <c r="C112" s="88" t="str">
        <f>IF(OR(H112=TRUE,K112=TRUE,N112=TRUE,Q112=TRUE,T112=TRUE,H113=TRUE,K113=TRUE,N113=TRUE,Q113=TRUE),COUNTIF(H112:T113,TRUE),"")</f>
        <v/>
      </c>
      <c r="D112" s="93">
        <v>1</v>
      </c>
      <c r="E112" s="95" t="s">
        <v>314</v>
      </c>
      <c r="F112" s="5" t="s">
        <v>789</v>
      </c>
      <c r="G112" s="35" t="s">
        <v>315</v>
      </c>
      <c r="H112" s="76" t="b">
        <v>0</v>
      </c>
      <c r="I112" s="35" t="s">
        <v>789</v>
      </c>
      <c r="J112" s="35" t="s">
        <v>316</v>
      </c>
      <c r="K112" s="76" t="b">
        <v>0</v>
      </c>
      <c r="L112" s="35" t="s">
        <v>789</v>
      </c>
      <c r="M112" s="35" t="s">
        <v>317</v>
      </c>
      <c r="N112" s="76" t="b">
        <v>0</v>
      </c>
      <c r="O112" s="35" t="s">
        <v>789</v>
      </c>
      <c r="P112" s="35" t="s">
        <v>318</v>
      </c>
      <c r="Q112" s="76" t="b">
        <v>0</v>
      </c>
      <c r="R112" s="35" t="s">
        <v>789</v>
      </c>
      <c r="S112" s="39" t="s">
        <v>319</v>
      </c>
      <c r="T112" s="75" t="b">
        <v>0</v>
      </c>
      <c r="U112" s="29"/>
    </row>
    <row r="113" spans="2:21" s="9" customFormat="1" ht="22.5" customHeight="1">
      <c r="B113" s="14"/>
      <c r="C113" s="88"/>
      <c r="D113" s="102"/>
      <c r="E113" s="104"/>
      <c r="F113" s="6" t="s">
        <v>789</v>
      </c>
      <c r="G113" s="2" t="s">
        <v>320</v>
      </c>
      <c r="H113" s="73" t="b">
        <v>0</v>
      </c>
      <c r="I113" s="2" t="s">
        <v>789</v>
      </c>
      <c r="J113" s="2" t="s">
        <v>321</v>
      </c>
      <c r="K113" s="73" t="b">
        <v>0</v>
      </c>
      <c r="L113" s="2" t="s">
        <v>789</v>
      </c>
      <c r="M113" s="2" t="s">
        <v>322</v>
      </c>
      <c r="N113" s="73" t="b">
        <v>0</v>
      </c>
      <c r="O113" s="2" t="s">
        <v>789</v>
      </c>
      <c r="P113" s="2" t="s">
        <v>799</v>
      </c>
      <c r="Q113" s="73" t="b">
        <v>0</v>
      </c>
      <c r="R113" s="2"/>
      <c r="S113" s="43"/>
      <c r="U113" s="29"/>
    </row>
    <row r="114" spans="2:21" s="9" customFormat="1" ht="22.5" customHeight="1">
      <c r="B114" s="14"/>
      <c r="C114" s="88"/>
      <c r="D114" s="94"/>
      <c r="E114" s="96"/>
      <c r="F114" s="97" t="s">
        <v>777</v>
      </c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6"/>
      <c r="U114" s="29"/>
    </row>
    <row r="115" spans="2:21" s="9" customFormat="1" ht="22.5" customHeight="1">
      <c r="B115" s="14"/>
      <c r="C115" s="88" t="str">
        <f>IF(OR(H115=TRUE,K115=TRUE,N115=TRUE,Q115=TRUE,T115=TRUE,H116=TRUE),COUNTIF(H115:T116,TRUE),"")</f>
        <v/>
      </c>
      <c r="D115" s="93">
        <v>2</v>
      </c>
      <c r="E115" s="99" t="s">
        <v>323</v>
      </c>
      <c r="F115" s="5" t="s">
        <v>789</v>
      </c>
      <c r="G115" s="35" t="s">
        <v>324</v>
      </c>
      <c r="H115" s="76" t="b">
        <v>0</v>
      </c>
      <c r="I115" s="35" t="s">
        <v>789</v>
      </c>
      <c r="J115" s="35" t="s">
        <v>325</v>
      </c>
      <c r="K115" s="76" t="b">
        <v>0</v>
      </c>
      <c r="L115" s="35" t="s">
        <v>789</v>
      </c>
      <c r="M115" s="35" t="s">
        <v>326</v>
      </c>
      <c r="N115" s="76" t="b">
        <v>0</v>
      </c>
      <c r="O115" s="35" t="s">
        <v>789</v>
      </c>
      <c r="P115" s="35" t="s">
        <v>327</v>
      </c>
      <c r="Q115" s="76" t="b">
        <v>0</v>
      </c>
      <c r="R115" s="35" t="s">
        <v>789</v>
      </c>
      <c r="S115" s="39" t="s">
        <v>328</v>
      </c>
      <c r="T115" s="75" t="b">
        <v>0</v>
      </c>
      <c r="U115" s="29"/>
    </row>
    <row r="116" spans="2:21" s="9" customFormat="1" ht="22.5" customHeight="1">
      <c r="B116" s="14"/>
      <c r="C116" s="89"/>
      <c r="D116" s="94"/>
      <c r="E116" s="99"/>
      <c r="F116" s="41" t="s">
        <v>789</v>
      </c>
      <c r="G116" s="42" t="s">
        <v>329</v>
      </c>
      <c r="H116" s="77" t="b">
        <v>0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0"/>
      <c r="U116" s="29"/>
    </row>
    <row r="117" spans="2:21" s="9" customFormat="1" ht="22.5" customHeight="1">
      <c r="B117" s="14"/>
      <c r="C117" s="21">
        <v>21</v>
      </c>
      <c r="D117" s="100" t="s">
        <v>732</v>
      </c>
      <c r="E117" s="100"/>
      <c r="F117" s="100"/>
      <c r="G117" s="69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H117" s="3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6"/>
      <c r="U117" s="29"/>
    </row>
    <row r="118" spans="2:21" s="9" customFormat="1" ht="22.5" customHeight="1">
      <c r="B118" s="19"/>
      <c r="C118" s="88" t="str">
        <f>IF(OR(H118=TRUE,K118=TRUE,N118=TRUE,Q118=TRUE,T118=TRUE,H119=TRUE,K119=TRUE,N119=TRUE,Q119=TRUE,T119=TRUE,H120=TRUE,K120=TRUE,N120=TRUE,Q120=TRUE,T120=TRUE),COUNTIF(H118:T120,TRUE),"")</f>
        <v/>
      </c>
      <c r="D118" s="93">
        <v>1</v>
      </c>
      <c r="E118" s="99" t="s">
        <v>330</v>
      </c>
      <c r="F118" s="5" t="s">
        <v>789</v>
      </c>
      <c r="G118" s="35" t="s">
        <v>331</v>
      </c>
      <c r="H118" s="76" t="b">
        <v>0</v>
      </c>
      <c r="I118" s="35" t="s">
        <v>789</v>
      </c>
      <c r="J118" s="35" t="s">
        <v>332</v>
      </c>
      <c r="K118" s="76" t="b">
        <v>0</v>
      </c>
      <c r="L118" s="35" t="s">
        <v>789</v>
      </c>
      <c r="M118" s="35" t="s">
        <v>333</v>
      </c>
      <c r="N118" s="76" t="b">
        <v>0</v>
      </c>
      <c r="O118" s="35" t="s">
        <v>789</v>
      </c>
      <c r="P118" s="35" t="s">
        <v>334</v>
      </c>
      <c r="Q118" s="76" t="b">
        <v>0</v>
      </c>
      <c r="R118" s="35" t="s">
        <v>789</v>
      </c>
      <c r="S118" s="39" t="s">
        <v>335</v>
      </c>
      <c r="T118" s="75" t="b">
        <v>0</v>
      </c>
      <c r="U118" s="29"/>
    </row>
    <row r="119" spans="2:21" s="9" customFormat="1" ht="22.5" customHeight="1">
      <c r="B119" s="14"/>
      <c r="C119" s="88"/>
      <c r="D119" s="102"/>
      <c r="E119" s="99"/>
      <c r="F119" s="6" t="s">
        <v>789</v>
      </c>
      <c r="G119" s="2" t="s">
        <v>336</v>
      </c>
      <c r="H119" s="73" t="b">
        <v>0</v>
      </c>
      <c r="I119" s="2" t="s">
        <v>789</v>
      </c>
      <c r="J119" s="2" t="s">
        <v>337</v>
      </c>
      <c r="K119" s="73" t="b">
        <v>0</v>
      </c>
      <c r="L119" s="2" t="s">
        <v>789</v>
      </c>
      <c r="M119" s="2" t="s">
        <v>338</v>
      </c>
      <c r="N119" s="73" t="b">
        <v>0</v>
      </c>
      <c r="O119" s="2" t="s">
        <v>789</v>
      </c>
      <c r="P119" s="2" t="s">
        <v>339</v>
      </c>
      <c r="Q119" s="73" t="b">
        <v>0</v>
      </c>
      <c r="R119" s="2" t="s">
        <v>789</v>
      </c>
      <c r="S119" s="43" t="s">
        <v>340</v>
      </c>
      <c r="T119" s="75" t="b">
        <v>0</v>
      </c>
      <c r="U119" s="29"/>
    </row>
    <row r="120" spans="2:21" s="9" customFormat="1" ht="22.5" customHeight="1">
      <c r="B120" s="14"/>
      <c r="C120" s="88"/>
      <c r="D120" s="94"/>
      <c r="E120" s="99"/>
      <c r="F120" s="41" t="s">
        <v>789</v>
      </c>
      <c r="G120" s="42" t="s">
        <v>341</v>
      </c>
      <c r="H120" s="77" t="b">
        <v>0</v>
      </c>
      <c r="I120" s="42" t="s">
        <v>789</v>
      </c>
      <c r="J120" s="42" t="s">
        <v>342</v>
      </c>
      <c r="K120" s="77" t="b">
        <v>0</v>
      </c>
      <c r="L120" s="42" t="s">
        <v>789</v>
      </c>
      <c r="M120" s="42" t="s">
        <v>343</v>
      </c>
      <c r="N120" s="77" t="b">
        <v>0</v>
      </c>
      <c r="O120" s="42" t="s">
        <v>789</v>
      </c>
      <c r="P120" s="42" t="s">
        <v>344</v>
      </c>
      <c r="Q120" s="77" t="b">
        <v>0</v>
      </c>
      <c r="R120" s="42" t="s">
        <v>789</v>
      </c>
      <c r="S120" s="40" t="s">
        <v>345</v>
      </c>
      <c r="T120" s="75" t="b">
        <v>0</v>
      </c>
      <c r="U120" s="29"/>
    </row>
    <row r="121" spans="2:21" s="9" customFormat="1" ht="22.5" customHeight="1">
      <c r="B121" s="14"/>
      <c r="C121" s="88" t="str">
        <f>IF(OR(H121=TRUE,K121=TRUE,N121=TRUE,Q121=TRUE,T121=TRUE,H122=TRUE,K122=TRUE,N122=TRUE),COUNTIF(H121:T122,TRUE),"")</f>
        <v/>
      </c>
      <c r="D121" s="93">
        <v>2</v>
      </c>
      <c r="E121" s="99" t="s">
        <v>346</v>
      </c>
      <c r="F121" s="5" t="s">
        <v>789</v>
      </c>
      <c r="G121" s="35" t="s">
        <v>347</v>
      </c>
      <c r="H121" s="76" t="b">
        <v>0</v>
      </c>
      <c r="I121" s="35" t="s">
        <v>789</v>
      </c>
      <c r="J121" s="35" t="s">
        <v>348</v>
      </c>
      <c r="K121" s="76" t="b">
        <v>0</v>
      </c>
      <c r="L121" s="35" t="s">
        <v>789</v>
      </c>
      <c r="M121" s="35" t="s">
        <v>349</v>
      </c>
      <c r="N121" s="76" t="b">
        <v>0</v>
      </c>
      <c r="O121" s="35" t="s">
        <v>789</v>
      </c>
      <c r="P121" s="35" t="s">
        <v>350</v>
      </c>
      <c r="Q121" s="76" t="b">
        <v>0</v>
      </c>
      <c r="R121" s="35" t="s">
        <v>789</v>
      </c>
      <c r="S121" s="39" t="s">
        <v>351</v>
      </c>
      <c r="T121" s="75" t="b">
        <v>0</v>
      </c>
      <c r="U121" s="29"/>
    </row>
    <row r="122" spans="2:21" s="9" customFormat="1" ht="22.5" customHeight="1">
      <c r="B122" s="19"/>
      <c r="C122" s="88"/>
      <c r="D122" s="94"/>
      <c r="E122" s="99"/>
      <c r="F122" s="41" t="s">
        <v>789</v>
      </c>
      <c r="G122" s="42" t="s">
        <v>352</v>
      </c>
      <c r="H122" s="77" t="b">
        <v>0</v>
      </c>
      <c r="I122" s="42" t="s">
        <v>789</v>
      </c>
      <c r="J122" s="42" t="s">
        <v>353</v>
      </c>
      <c r="K122" s="77" t="b">
        <v>0</v>
      </c>
      <c r="L122" s="42" t="s">
        <v>789</v>
      </c>
      <c r="M122" s="42" t="s">
        <v>354</v>
      </c>
      <c r="N122" s="77" t="b">
        <v>0</v>
      </c>
      <c r="O122" s="42"/>
      <c r="P122" s="42"/>
      <c r="Q122" s="42"/>
      <c r="R122" s="42"/>
      <c r="S122" s="40"/>
      <c r="U122" s="29"/>
    </row>
    <row r="123" spans="2:21" s="9" customFormat="1" ht="22.5" customHeight="1">
      <c r="B123" s="14"/>
      <c r="C123" s="88" t="str">
        <f>IF(OR(H123=TRUE,K123=TRUE,N123=TRUE,Q123=TRUE,T123=TRUE,H124=TRUE),COUNTIF(H123:T124,TRUE),"")</f>
        <v/>
      </c>
      <c r="D123" s="93">
        <v>3</v>
      </c>
      <c r="E123" s="99" t="s">
        <v>355</v>
      </c>
      <c r="F123" s="5" t="s">
        <v>765</v>
      </c>
      <c r="G123" s="35" t="s">
        <v>356</v>
      </c>
      <c r="H123" s="76" t="b">
        <v>0</v>
      </c>
      <c r="I123" s="35" t="s">
        <v>765</v>
      </c>
      <c r="J123" s="35" t="s">
        <v>357</v>
      </c>
      <c r="K123" s="76" t="b">
        <v>0</v>
      </c>
      <c r="L123" s="35" t="s">
        <v>765</v>
      </c>
      <c r="M123" s="35" t="s">
        <v>358</v>
      </c>
      <c r="N123" s="76" t="b">
        <v>0</v>
      </c>
      <c r="O123" s="35" t="s">
        <v>765</v>
      </c>
      <c r="P123" s="35" t="s">
        <v>359</v>
      </c>
      <c r="Q123" s="76" t="b">
        <v>0</v>
      </c>
      <c r="R123" s="35" t="s">
        <v>765</v>
      </c>
      <c r="S123" s="39" t="s">
        <v>360</v>
      </c>
      <c r="T123" s="75" t="b">
        <v>0</v>
      </c>
      <c r="U123" s="29"/>
    </row>
    <row r="124" spans="2:21" s="9" customFormat="1" ht="22.5" customHeight="1">
      <c r="B124" s="14"/>
      <c r="C124" s="88"/>
      <c r="D124" s="94"/>
      <c r="E124" s="99"/>
      <c r="F124" s="41" t="s">
        <v>765</v>
      </c>
      <c r="G124" s="42" t="s">
        <v>930</v>
      </c>
      <c r="H124" s="77" t="b">
        <v>0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0"/>
      <c r="U124" s="29"/>
    </row>
    <row r="125" spans="2:21" s="9" customFormat="1" ht="22.5" customHeight="1">
      <c r="B125" s="14"/>
      <c r="C125" s="88" t="str">
        <f>IF(OR(H125=TRUE,K125=TRUE,N125=TRUE,Q125=TRUE,T125=TRUE,H126=TRUE,K126=TRUE,N126=TRUE,Q126=TRUE,T126=TRUE,H127=TRUE,K127=TRUE),COUNTIF(H125:T127,TRUE),"")</f>
        <v/>
      </c>
      <c r="D125" s="93">
        <v>4</v>
      </c>
      <c r="E125" s="95" t="s">
        <v>361</v>
      </c>
      <c r="F125" s="5" t="s">
        <v>789</v>
      </c>
      <c r="G125" s="35" t="s">
        <v>362</v>
      </c>
      <c r="H125" s="76" t="b">
        <v>0</v>
      </c>
      <c r="I125" s="35" t="s">
        <v>789</v>
      </c>
      <c r="J125" s="35" t="s">
        <v>363</v>
      </c>
      <c r="K125" s="76" t="b">
        <v>0</v>
      </c>
      <c r="L125" s="35" t="s">
        <v>789</v>
      </c>
      <c r="M125" s="35" t="s">
        <v>364</v>
      </c>
      <c r="N125" s="76" t="b">
        <v>0</v>
      </c>
      <c r="O125" s="35" t="s">
        <v>789</v>
      </c>
      <c r="P125" s="35" t="s">
        <v>365</v>
      </c>
      <c r="Q125" s="76" t="b">
        <v>0</v>
      </c>
      <c r="R125" s="35" t="s">
        <v>789</v>
      </c>
      <c r="S125" s="39" t="s">
        <v>366</v>
      </c>
      <c r="T125" s="75" t="b">
        <v>0</v>
      </c>
      <c r="U125" s="29"/>
    </row>
    <row r="126" spans="2:21" s="9" customFormat="1" ht="22.5" customHeight="1">
      <c r="B126" s="14"/>
      <c r="C126" s="88"/>
      <c r="D126" s="102"/>
      <c r="E126" s="104"/>
      <c r="F126" s="6" t="s">
        <v>789</v>
      </c>
      <c r="G126" s="2" t="s">
        <v>367</v>
      </c>
      <c r="H126" s="73" t="b">
        <v>0</v>
      </c>
      <c r="I126" s="2" t="s">
        <v>789</v>
      </c>
      <c r="J126" s="2" t="s">
        <v>778</v>
      </c>
      <c r="K126" s="73" t="b">
        <v>0</v>
      </c>
      <c r="L126" s="2" t="s">
        <v>789</v>
      </c>
      <c r="M126" s="2" t="s">
        <v>368</v>
      </c>
      <c r="N126" s="73" t="b">
        <v>0</v>
      </c>
      <c r="O126" s="2" t="s">
        <v>789</v>
      </c>
      <c r="P126" s="2" t="s">
        <v>369</v>
      </c>
      <c r="Q126" s="73" t="b">
        <v>0</v>
      </c>
      <c r="R126" s="2" t="s">
        <v>789</v>
      </c>
      <c r="S126" s="43" t="s">
        <v>797</v>
      </c>
      <c r="T126" s="75" t="b">
        <v>0</v>
      </c>
      <c r="U126" s="29"/>
    </row>
    <row r="127" spans="2:21" s="9" customFormat="1" ht="22.5" customHeight="1">
      <c r="B127" s="14"/>
      <c r="C127" s="89"/>
      <c r="D127" s="94"/>
      <c r="E127" s="96"/>
      <c r="F127" s="41" t="s">
        <v>789</v>
      </c>
      <c r="G127" s="42" t="s">
        <v>931</v>
      </c>
      <c r="H127" s="77" t="b">
        <v>0</v>
      </c>
      <c r="I127" s="42" t="s">
        <v>789</v>
      </c>
      <c r="J127" s="42" t="s">
        <v>800</v>
      </c>
      <c r="K127" s="77" t="b">
        <v>0</v>
      </c>
      <c r="L127" s="42" t="s">
        <v>789</v>
      </c>
      <c r="M127" s="42" t="s">
        <v>789</v>
      </c>
      <c r="N127" s="42"/>
      <c r="O127" s="42" t="s">
        <v>789</v>
      </c>
      <c r="P127" s="42" t="s">
        <v>789</v>
      </c>
      <c r="Q127" s="42"/>
      <c r="R127" s="42" t="s">
        <v>789</v>
      </c>
      <c r="S127" s="40" t="s">
        <v>789</v>
      </c>
      <c r="U127" s="29"/>
    </row>
    <row r="128" spans="2:21" s="9" customFormat="1" ht="22.5" customHeight="1">
      <c r="B128" s="14"/>
      <c r="C128" s="21">
        <v>22</v>
      </c>
      <c r="D128" s="100" t="s">
        <v>370</v>
      </c>
      <c r="E128" s="100"/>
      <c r="F128" s="100"/>
      <c r="G128" s="69" t="str">
        <f>IF(OR(H129=TRUE,K129=TRUE,N129=TRUE,Q129=TRUE,T129=TRUE,H130=TRUE,K130=TRUE,N130=TRUE,Q130=TRUE,T130=TRUE,H131=TRUE),"申請あり","")</f>
        <v/>
      </c>
      <c r="H128" s="3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6"/>
      <c r="U128" s="29"/>
    </row>
    <row r="129" spans="2:21" s="9" customFormat="1" ht="22.5" customHeight="1">
      <c r="B129" s="14"/>
      <c r="C129" s="71" t="str">
        <f>IF(OR(H129=TRUE,K129=TRUE,N129=TRUE,Q129=TRUE,T129=TRUE),COUNTIF(H129:T129,TRUE),"")</f>
        <v/>
      </c>
      <c r="D129" s="17">
        <v>1</v>
      </c>
      <c r="E129" s="33" t="s">
        <v>371</v>
      </c>
      <c r="F129" s="3" t="s">
        <v>789</v>
      </c>
      <c r="G129" s="4" t="s">
        <v>372</v>
      </c>
      <c r="H129" s="74" t="b">
        <v>0</v>
      </c>
      <c r="I129" s="4" t="s">
        <v>789</v>
      </c>
      <c r="J129" s="4" t="s">
        <v>373</v>
      </c>
      <c r="K129" s="74" t="b">
        <v>0</v>
      </c>
      <c r="L129" s="4" t="s">
        <v>789</v>
      </c>
      <c r="M129" s="4" t="s">
        <v>374</v>
      </c>
      <c r="N129" s="74" t="b">
        <v>0</v>
      </c>
      <c r="O129" s="4" t="s">
        <v>789</v>
      </c>
      <c r="P129" s="4" t="s">
        <v>375</v>
      </c>
      <c r="Q129" s="74" t="b">
        <v>0</v>
      </c>
      <c r="R129" s="4" t="s">
        <v>789</v>
      </c>
      <c r="S129" s="33" t="s">
        <v>376</v>
      </c>
      <c r="T129" s="75" t="b">
        <v>0</v>
      </c>
      <c r="U129" s="29"/>
    </row>
    <row r="130" spans="2:21" s="9" customFormat="1" ht="22.5" customHeight="1">
      <c r="B130" s="19"/>
      <c r="C130" s="88" t="str">
        <f>IF(OR(H130=TRUE,K130=TRUE,N130=TRUE,Q130=TRUE,T130=TRUE,H131=TRUE),COUNTIF(H130:T131,TRUE),"")</f>
        <v/>
      </c>
      <c r="D130" s="93">
        <v>2</v>
      </c>
      <c r="E130" s="99" t="s">
        <v>377</v>
      </c>
      <c r="F130" s="5" t="s">
        <v>789</v>
      </c>
      <c r="G130" s="35" t="s">
        <v>378</v>
      </c>
      <c r="H130" s="76" t="b">
        <v>0</v>
      </c>
      <c r="I130" s="35" t="s">
        <v>789</v>
      </c>
      <c r="J130" s="35" t="s">
        <v>379</v>
      </c>
      <c r="K130" s="76" t="b">
        <v>0</v>
      </c>
      <c r="L130" s="35" t="s">
        <v>789</v>
      </c>
      <c r="M130" s="35" t="s">
        <v>380</v>
      </c>
      <c r="N130" s="76" t="b">
        <v>0</v>
      </c>
      <c r="O130" s="35" t="s">
        <v>789</v>
      </c>
      <c r="P130" s="35" t="s">
        <v>381</v>
      </c>
      <c r="Q130" s="76" t="b">
        <v>0</v>
      </c>
      <c r="R130" s="35" t="s">
        <v>789</v>
      </c>
      <c r="S130" s="39" t="s">
        <v>382</v>
      </c>
      <c r="T130" s="75" t="b">
        <v>0</v>
      </c>
      <c r="U130" s="29"/>
    </row>
    <row r="131" spans="2:21" s="9" customFormat="1" ht="22.5" customHeight="1">
      <c r="B131" s="14"/>
      <c r="C131" s="89"/>
      <c r="D131" s="94"/>
      <c r="E131" s="99"/>
      <c r="F131" s="41" t="s">
        <v>789</v>
      </c>
      <c r="G131" s="42" t="s">
        <v>383</v>
      </c>
      <c r="H131" s="77" t="b">
        <v>0</v>
      </c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0"/>
      <c r="U131" s="29"/>
    </row>
    <row r="132" spans="2:21" s="9" customFormat="1" ht="22.5" customHeight="1">
      <c r="B132" s="14"/>
      <c r="C132" s="21">
        <v>23</v>
      </c>
      <c r="D132" s="100" t="s">
        <v>733</v>
      </c>
      <c r="E132" s="100"/>
      <c r="F132" s="100"/>
      <c r="G132" s="69" t="str">
        <f>IF(OR(H133=TRUE,K133=TRUE,N133=TRUE,H134=TRUE,K134=TRUE,N134=TRUE,Q134=TRUE,T134=TRUE,H135=TRUE),"申請あり","")</f>
        <v/>
      </c>
      <c r="H132" s="3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6"/>
      <c r="U132" s="29"/>
    </row>
    <row r="133" spans="2:21" s="9" customFormat="1" ht="22.5" customHeight="1">
      <c r="B133" s="19"/>
      <c r="C133" s="71" t="str">
        <f>IF(OR(H133=TRUE,K133=TRUE,N133=TRUE),COUNTIF(H133:T133,TRUE),"")</f>
        <v/>
      </c>
      <c r="D133" s="17">
        <v>1</v>
      </c>
      <c r="E133" s="40" t="s">
        <v>384</v>
      </c>
      <c r="F133" s="41" t="s">
        <v>789</v>
      </c>
      <c r="G133" s="42" t="s">
        <v>385</v>
      </c>
      <c r="H133" s="77" t="b">
        <v>0</v>
      </c>
      <c r="I133" s="4" t="s">
        <v>789</v>
      </c>
      <c r="J133" s="4" t="s">
        <v>386</v>
      </c>
      <c r="K133" s="74" t="b">
        <v>0</v>
      </c>
      <c r="L133" s="4" t="s">
        <v>789</v>
      </c>
      <c r="M133" s="4" t="s">
        <v>387</v>
      </c>
      <c r="N133" s="74" t="b">
        <v>0</v>
      </c>
      <c r="O133" s="4"/>
      <c r="P133" s="4"/>
      <c r="Q133" s="4"/>
      <c r="R133" s="4"/>
      <c r="S133" s="33"/>
      <c r="U133" s="29"/>
    </row>
    <row r="134" spans="2:21" s="9" customFormat="1" ht="22.5" customHeight="1">
      <c r="B134" s="14"/>
      <c r="C134" s="88" t="str">
        <f>IF(OR(H134=TRUE,K134=TRUE,N134=TRUE,Q134=TRUE,T134=TRUE,H135=TRUE),COUNTIF(H134:T135,TRUE),"")</f>
        <v/>
      </c>
      <c r="D134" s="93">
        <v>2</v>
      </c>
      <c r="E134" s="99" t="s">
        <v>388</v>
      </c>
      <c r="F134" s="5" t="s">
        <v>789</v>
      </c>
      <c r="G134" s="35" t="s">
        <v>389</v>
      </c>
      <c r="H134" s="76" t="b">
        <v>0</v>
      </c>
      <c r="I134" s="35" t="s">
        <v>789</v>
      </c>
      <c r="J134" s="35" t="s">
        <v>390</v>
      </c>
      <c r="K134" s="76" t="b">
        <v>0</v>
      </c>
      <c r="L134" s="35" t="s">
        <v>789</v>
      </c>
      <c r="M134" s="35" t="s">
        <v>391</v>
      </c>
      <c r="N134" s="76" t="b">
        <v>0</v>
      </c>
      <c r="O134" s="35" t="s">
        <v>789</v>
      </c>
      <c r="P134" s="35" t="s">
        <v>392</v>
      </c>
      <c r="Q134" s="76" t="b">
        <v>0</v>
      </c>
      <c r="R134" s="35" t="s">
        <v>789</v>
      </c>
      <c r="S134" s="39" t="s">
        <v>393</v>
      </c>
      <c r="T134" s="75" t="b">
        <v>0</v>
      </c>
      <c r="U134" s="29"/>
    </row>
    <row r="135" spans="2:21" s="9" customFormat="1" ht="22.5" customHeight="1">
      <c r="B135" s="14"/>
      <c r="C135" s="89"/>
      <c r="D135" s="94"/>
      <c r="E135" s="99"/>
      <c r="F135" s="41" t="s">
        <v>789</v>
      </c>
      <c r="G135" s="42" t="s">
        <v>394</v>
      </c>
      <c r="H135" s="77" t="b">
        <v>0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0"/>
      <c r="U135" s="29"/>
    </row>
    <row r="136" spans="2:21" s="9" customFormat="1" ht="22.5" customHeight="1">
      <c r="B136" s="14"/>
      <c r="C136" s="23">
        <v>24</v>
      </c>
      <c r="D136" s="103" t="s">
        <v>734</v>
      </c>
      <c r="E136" s="100"/>
      <c r="F136" s="100"/>
      <c r="G136" s="69" t="str">
        <f>IF(OR(H137=TRUE,K137=TRUE,N137=TRUE,Q137=TRUE,H138=TRUE,K138=TRUE,N138=TRUE,H139=TRUE,K139=TRUE,N139=TRUE,Q139=TRUE),"申請あり","")</f>
        <v/>
      </c>
      <c r="H136" s="3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6"/>
      <c r="U136" s="29"/>
    </row>
    <row r="137" spans="2:21" s="9" customFormat="1" ht="22.5" customHeight="1">
      <c r="B137" s="14"/>
      <c r="C137" s="71" t="str">
        <f>IF(OR(H137=TRUE,K137=TRUE,N137=TRUE,Q137=TRUE),COUNTIF(H137:T137,TRUE),"")</f>
        <v/>
      </c>
      <c r="D137" s="17">
        <v>1</v>
      </c>
      <c r="E137" s="33" t="s">
        <v>395</v>
      </c>
      <c r="F137" s="3" t="s">
        <v>789</v>
      </c>
      <c r="G137" s="4" t="s">
        <v>396</v>
      </c>
      <c r="H137" s="74" t="b">
        <v>0</v>
      </c>
      <c r="I137" s="4" t="s">
        <v>789</v>
      </c>
      <c r="J137" s="4" t="s">
        <v>397</v>
      </c>
      <c r="K137" s="74" t="b">
        <v>0</v>
      </c>
      <c r="L137" s="4" t="s">
        <v>789</v>
      </c>
      <c r="M137" s="4" t="s">
        <v>398</v>
      </c>
      <c r="N137" s="74" t="b">
        <v>0</v>
      </c>
      <c r="O137" s="4" t="s">
        <v>789</v>
      </c>
      <c r="P137" s="4" t="s">
        <v>399</v>
      </c>
      <c r="Q137" s="74" t="b">
        <v>0</v>
      </c>
      <c r="R137" s="4"/>
      <c r="S137" s="33"/>
      <c r="U137" s="29"/>
    </row>
    <row r="138" spans="2:21" s="9" customFormat="1" ht="22.5" customHeight="1">
      <c r="B138" s="19"/>
      <c r="C138" s="71" t="str">
        <f>IF(OR(H138=TRUE,K138=TRUE,N138=TRUE),COUNTIF(H138:T138,TRUE),"")</f>
        <v/>
      </c>
      <c r="D138" s="17">
        <v>2</v>
      </c>
      <c r="E138" s="33" t="s">
        <v>401</v>
      </c>
      <c r="F138" s="3" t="s">
        <v>789</v>
      </c>
      <c r="G138" s="4" t="s">
        <v>400</v>
      </c>
      <c r="H138" s="74" t="b">
        <v>0</v>
      </c>
      <c r="I138" s="4" t="s">
        <v>789</v>
      </c>
      <c r="J138" s="4" t="s">
        <v>402</v>
      </c>
      <c r="K138" s="74" t="b">
        <v>0</v>
      </c>
      <c r="L138" s="4" t="s">
        <v>789</v>
      </c>
      <c r="M138" s="4" t="s">
        <v>403</v>
      </c>
      <c r="N138" s="74" t="b">
        <v>0</v>
      </c>
      <c r="O138" s="4"/>
      <c r="P138" s="4"/>
      <c r="Q138" s="4"/>
      <c r="R138" s="4"/>
      <c r="S138" s="33"/>
      <c r="U138" s="29"/>
    </row>
    <row r="139" spans="2:21" s="9" customFormat="1" ht="22.5" customHeight="1">
      <c r="B139" s="14"/>
      <c r="C139" s="72" t="str">
        <f>IF(OR(H139=TRUE,K139=TRUE,N139=TRUE,Q139=TRUE),COUNTIF(H139:T139,TRUE),"")</f>
        <v/>
      </c>
      <c r="D139" s="17">
        <v>3</v>
      </c>
      <c r="E139" s="33" t="s">
        <v>404</v>
      </c>
      <c r="F139" s="3" t="s">
        <v>789</v>
      </c>
      <c r="G139" s="4" t="s">
        <v>405</v>
      </c>
      <c r="H139" s="74" t="b">
        <v>0</v>
      </c>
      <c r="I139" s="4" t="s">
        <v>789</v>
      </c>
      <c r="J139" s="4" t="s">
        <v>406</v>
      </c>
      <c r="K139" s="74" t="b">
        <v>0</v>
      </c>
      <c r="L139" s="4" t="s">
        <v>789</v>
      </c>
      <c r="M139" s="4" t="s">
        <v>407</v>
      </c>
      <c r="N139" s="74" t="b">
        <v>0</v>
      </c>
      <c r="O139" s="4" t="s">
        <v>789</v>
      </c>
      <c r="P139" s="4" t="s">
        <v>408</v>
      </c>
      <c r="Q139" s="74" t="b">
        <v>0</v>
      </c>
      <c r="R139" s="4"/>
      <c r="S139" s="33"/>
      <c r="U139" s="29"/>
    </row>
    <row r="140" spans="2:21" s="9" customFormat="1" ht="22.5" customHeight="1">
      <c r="B140" s="19"/>
      <c r="C140" s="23">
        <v>25</v>
      </c>
      <c r="D140" s="103" t="s">
        <v>409</v>
      </c>
      <c r="E140" s="100"/>
      <c r="F140" s="100"/>
      <c r="G140" s="69" t="str">
        <f>IF(OR(H141=TRUE,H142=TRUE,H143=TRUE,K143=TRUE,N143=TRUE,Q143=TRUE,T143=TRUE),"申請あり","")</f>
        <v/>
      </c>
      <c r="H140" s="3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6"/>
      <c r="U140" s="29"/>
    </row>
    <row r="141" spans="2:21" s="9" customFormat="1" ht="22.5" customHeight="1">
      <c r="B141" s="14"/>
      <c r="C141" s="71" t="str">
        <f>IF(OR(H141=TRUE),COUNTIF(H141:T141,TRUE),"")</f>
        <v/>
      </c>
      <c r="D141" s="17">
        <v>1</v>
      </c>
      <c r="E141" s="33" t="s">
        <v>409</v>
      </c>
      <c r="F141" s="3" t="s">
        <v>789</v>
      </c>
      <c r="G141" s="4" t="s">
        <v>932</v>
      </c>
      <c r="H141" s="74" t="b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3"/>
      <c r="U141" s="29"/>
    </row>
    <row r="142" spans="2:21" s="9" customFormat="1" ht="22.5" customHeight="1">
      <c r="B142" s="19"/>
      <c r="C142" s="71" t="str">
        <f>IF(OR(H142=TRUE),COUNTIF(H142:T142,TRUE),"")</f>
        <v/>
      </c>
      <c r="D142" s="17">
        <v>2</v>
      </c>
      <c r="E142" s="33" t="s">
        <v>410</v>
      </c>
      <c r="F142" s="3" t="s">
        <v>789</v>
      </c>
      <c r="G142" s="4" t="s">
        <v>411</v>
      </c>
      <c r="H142" s="74" t="b"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3"/>
      <c r="U142" s="29"/>
    </row>
    <row r="143" spans="2:21" s="9" customFormat="1" ht="22.5" customHeight="1">
      <c r="B143" s="14"/>
      <c r="C143" s="72" t="str">
        <f>IF(OR(H143=TRUE,K143=TRUE,N143=TRUE,Q143=TRUE,T143=TRUE),COUNTIF(H143:T143,TRUE),"")</f>
        <v/>
      </c>
      <c r="D143" s="17">
        <v>3</v>
      </c>
      <c r="E143" s="33" t="s">
        <v>412</v>
      </c>
      <c r="F143" s="3" t="s">
        <v>789</v>
      </c>
      <c r="G143" s="4" t="s">
        <v>413</v>
      </c>
      <c r="H143" s="74" t="b">
        <v>0</v>
      </c>
      <c r="I143" s="4" t="s">
        <v>789</v>
      </c>
      <c r="J143" s="4" t="s">
        <v>414</v>
      </c>
      <c r="K143" s="74" t="b">
        <v>0</v>
      </c>
      <c r="L143" s="4" t="s">
        <v>789</v>
      </c>
      <c r="M143" s="4" t="s">
        <v>933</v>
      </c>
      <c r="N143" s="74" t="b">
        <v>0</v>
      </c>
      <c r="O143" s="4" t="s">
        <v>789</v>
      </c>
      <c r="P143" s="4" t="s">
        <v>415</v>
      </c>
      <c r="Q143" s="74" t="b">
        <v>0</v>
      </c>
      <c r="R143" s="4" t="s">
        <v>789</v>
      </c>
      <c r="S143" s="33" t="s">
        <v>764</v>
      </c>
      <c r="T143" s="75" t="b">
        <v>0</v>
      </c>
      <c r="U143" s="29"/>
    </row>
    <row r="144" spans="2:21" s="9" customFormat="1" ht="22.5" customHeight="1">
      <c r="B144" s="14"/>
      <c r="C144" s="21">
        <v>26</v>
      </c>
      <c r="D144" s="100" t="s">
        <v>735</v>
      </c>
      <c r="E144" s="100"/>
      <c r="F144" s="100"/>
      <c r="G144" s="69" t="str">
        <f>IF(OR(H145=TRUE,K145=TRUE,N145=TRUE,Q145=TRUE,T145=TRUE,H146=TRUE,K146=TRUE,N146=TRUE,Q146=TRUE,H147=TRUE,K147=TRUE),"申請あり","")</f>
        <v/>
      </c>
      <c r="H144" s="38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20"/>
      <c r="U144" s="29"/>
    </row>
    <row r="145" spans="2:21" s="9" customFormat="1" ht="22.5" customHeight="1">
      <c r="B145" s="14"/>
      <c r="C145" s="71" t="str">
        <f>IF(OR(H145=TRUE,K145=TRUE,N145=TRUE,Q145=TRUE,T145=TRUE),COUNTIF(H145:T145,TRUE),"")</f>
        <v/>
      </c>
      <c r="D145" s="17">
        <v>1</v>
      </c>
      <c r="E145" s="33" t="s">
        <v>416</v>
      </c>
      <c r="F145" s="3" t="s">
        <v>789</v>
      </c>
      <c r="G145" s="4" t="s">
        <v>417</v>
      </c>
      <c r="H145" s="74" t="b">
        <v>0</v>
      </c>
      <c r="I145" s="4" t="s">
        <v>789</v>
      </c>
      <c r="J145" s="4" t="s">
        <v>418</v>
      </c>
      <c r="K145" s="74" t="b">
        <v>0</v>
      </c>
      <c r="L145" s="4" t="s">
        <v>789</v>
      </c>
      <c r="M145" s="4" t="s">
        <v>419</v>
      </c>
      <c r="N145" s="74" t="b">
        <v>0</v>
      </c>
      <c r="O145" s="4" t="s">
        <v>789</v>
      </c>
      <c r="P145" s="4" t="s">
        <v>420</v>
      </c>
      <c r="Q145" s="74" t="b">
        <v>0</v>
      </c>
      <c r="R145" s="4" t="s">
        <v>789</v>
      </c>
      <c r="S145" s="33" t="s">
        <v>426</v>
      </c>
      <c r="T145" s="75" t="b">
        <v>0</v>
      </c>
      <c r="U145" s="29"/>
    </row>
    <row r="146" spans="2:21" s="9" customFormat="1" ht="22.5" customHeight="1">
      <c r="B146" s="14"/>
      <c r="C146" s="71" t="str">
        <f>IF(OR(H146=TRUE,K146=TRUE,N146=TRUE,Q146=TRUE),COUNTIF(H146:T146,TRUE),"")</f>
        <v/>
      </c>
      <c r="D146" s="17">
        <v>2</v>
      </c>
      <c r="E146" s="33" t="s">
        <v>421</v>
      </c>
      <c r="F146" s="3" t="s">
        <v>789</v>
      </c>
      <c r="G146" s="4" t="s">
        <v>422</v>
      </c>
      <c r="H146" s="74" t="b">
        <v>0</v>
      </c>
      <c r="I146" s="4" t="s">
        <v>789</v>
      </c>
      <c r="J146" s="4" t="s">
        <v>423</v>
      </c>
      <c r="K146" s="74" t="b">
        <v>0</v>
      </c>
      <c r="L146" s="4" t="s">
        <v>789</v>
      </c>
      <c r="M146" s="4" t="s">
        <v>424</v>
      </c>
      <c r="N146" s="74" t="b">
        <v>0</v>
      </c>
      <c r="O146" s="4" t="s">
        <v>789</v>
      </c>
      <c r="P146" s="4" t="s">
        <v>425</v>
      </c>
      <c r="Q146" s="74" t="b">
        <v>0</v>
      </c>
      <c r="R146" s="4"/>
      <c r="S146" s="33"/>
      <c r="U146" s="29"/>
    </row>
    <row r="147" spans="2:21" s="9" customFormat="1" ht="22.5" customHeight="1">
      <c r="B147" s="14"/>
      <c r="C147" s="72" t="str">
        <f>IF(OR(H147=TRUE,K147=TRUE),COUNTIF(H147:T147,TRUE),"")</f>
        <v/>
      </c>
      <c r="D147" s="17">
        <v>3</v>
      </c>
      <c r="E147" s="33" t="s">
        <v>427</v>
      </c>
      <c r="F147" s="3" t="s">
        <v>789</v>
      </c>
      <c r="G147" s="4" t="s">
        <v>428</v>
      </c>
      <c r="H147" s="74" t="b">
        <v>0</v>
      </c>
      <c r="I147" s="4" t="s">
        <v>789</v>
      </c>
      <c r="J147" s="4" t="s">
        <v>429</v>
      </c>
      <c r="K147" s="74" t="b">
        <v>0</v>
      </c>
      <c r="L147" s="4"/>
      <c r="M147" s="4"/>
      <c r="N147" s="4"/>
      <c r="O147" s="4"/>
      <c r="P147" s="4"/>
      <c r="Q147" s="4"/>
      <c r="R147" s="4"/>
      <c r="S147" s="33"/>
      <c r="U147" s="29"/>
    </row>
    <row r="148" spans="2:21" s="9" customFormat="1" ht="22.5" customHeight="1">
      <c r="B148" s="14"/>
      <c r="C148" s="21">
        <v>27</v>
      </c>
      <c r="D148" s="100" t="s">
        <v>430</v>
      </c>
      <c r="E148" s="100"/>
      <c r="F148" s="100"/>
      <c r="G148" s="69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H148" s="3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6"/>
      <c r="U148" s="29"/>
    </row>
    <row r="149" spans="2:21" s="9" customFormat="1" ht="22.5" customHeight="1">
      <c r="B149" s="14"/>
      <c r="C149" s="88" t="str">
        <f>IF(OR(H149=TRUE,K149=TRUE,N149=TRUE,Q149=TRUE,T149=TRUE,H150=TRUE,K150=TRUE,N150=TRUE,Q150=TRUE,T150=TRUE,H151=TRUE),COUNTIF(H149:T151,TRUE),"")</f>
        <v/>
      </c>
      <c r="D149" s="93">
        <v>1</v>
      </c>
      <c r="E149" s="99" t="s">
        <v>431</v>
      </c>
      <c r="F149" s="5" t="s">
        <v>789</v>
      </c>
      <c r="G149" s="35" t="s">
        <v>432</v>
      </c>
      <c r="H149" s="76" t="b">
        <v>0</v>
      </c>
      <c r="I149" s="35" t="s">
        <v>789</v>
      </c>
      <c r="J149" s="35" t="s">
        <v>433</v>
      </c>
      <c r="K149" s="76" t="b">
        <v>0</v>
      </c>
      <c r="L149" s="35" t="s">
        <v>789</v>
      </c>
      <c r="M149" s="35" t="s">
        <v>434</v>
      </c>
      <c r="N149" s="76" t="b">
        <v>0</v>
      </c>
      <c r="O149" s="35" t="s">
        <v>789</v>
      </c>
      <c r="P149" s="35" t="s">
        <v>435</v>
      </c>
      <c r="Q149" s="76" t="b">
        <v>0</v>
      </c>
      <c r="R149" s="35" t="s">
        <v>789</v>
      </c>
      <c r="S149" s="39" t="s">
        <v>436</v>
      </c>
      <c r="T149" s="75" t="b">
        <v>0</v>
      </c>
      <c r="U149" s="29"/>
    </row>
    <row r="150" spans="2:21" s="9" customFormat="1" ht="22.5" customHeight="1">
      <c r="B150" s="14"/>
      <c r="C150" s="88"/>
      <c r="D150" s="102"/>
      <c r="E150" s="99"/>
      <c r="F150" s="6" t="s">
        <v>789</v>
      </c>
      <c r="G150" s="2" t="s">
        <v>437</v>
      </c>
      <c r="H150" s="73" t="b">
        <v>0</v>
      </c>
      <c r="I150" s="2" t="s">
        <v>789</v>
      </c>
      <c r="J150" s="2" t="s">
        <v>438</v>
      </c>
      <c r="K150" s="73" t="b">
        <v>0</v>
      </c>
      <c r="L150" s="2" t="s">
        <v>789</v>
      </c>
      <c r="M150" s="2" t="s">
        <v>439</v>
      </c>
      <c r="N150" s="73" t="b">
        <v>0</v>
      </c>
      <c r="O150" s="2" t="s">
        <v>789</v>
      </c>
      <c r="P150" s="2" t="s">
        <v>798</v>
      </c>
      <c r="Q150" s="73" t="b">
        <v>0</v>
      </c>
      <c r="R150" s="2" t="s">
        <v>789</v>
      </c>
      <c r="S150" s="43" t="s">
        <v>440</v>
      </c>
      <c r="T150" s="75" t="b">
        <v>0</v>
      </c>
      <c r="U150" s="29"/>
    </row>
    <row r="151" spans="2:21" s="9" customFormat="1" ht="22.5" customHeight="1">
      <c r="B151" s="14"/>
      <c r="C151" s="88"/>
      <c r="D151" s="94"/>
      <c r="E151" s="99"/>
      <c r="F151" s="41" t="s">
        <v>789</v>
      </c>
      <c r="G151" s="42" t="s">
        <v>441</v>
      </c>
      <c r="H151" s="77" t="b">
        <v>0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0"/>
      <c r="U151" s="29"/>
    </row>
    <row r="152" spans="2:21" s="9" customFormat="1" ht="22.5" customHeight="1">
      <c r="B152" s="14"/>
      <c r="C152" s="71" t="str">
        <f>IF(OR(H152=TRUE,K152=TRUE,N152=TRUE),COUNTIF(H152:T152,TRUE),"")</f>
        <v/>
      </c>
      <c r="D152" s="17">
        <v>2</v>
      </c>
      <c r="E152" s="33" t="s">
        <v>442</v>
      </c>
      <c r="F152" s="3" t="s">
        <v>789</v>
      </c>
      <c r="G152" s="4" t="s">
        <v>443</v>
      </c>
      <c r="H152" s="74" t="b">
        <v>0</v>
      </c>
      <c r="I152" s="4" t="s">
        <v>789</v>
      </c>
      <c r="J152" s="4" t="s">
        <v>444</v>
      </c>
      <c r="K152" s="74" t="b">
        <v>0</v>
      </c>
      <c r="L152" s="4" t="s">
        <v>789</v>
      </c>
      <c r="M152" s="4" t="s">
        <v>445</v>
      </c>
      <c r="N152" s="74" t="b">
        <v>0</v>
      </c>
      <c r="O152" s="4"/>
      <c r="P152" s="4"/>
      <c r="Q152" s="4"/>
      <c r="R152" s="4"/>
      <c r="S152" s="33"/>
      <c r="U152" s="29"/>
    </row>
    <row r="153" spans="2:21" s="9" customFormat="1" ht="22.5" customHeight="1">
      <c r="B153" s="14"/>
      <c r="C153" s="71" t="str">
        <f>IF(OR(H153=TRUE,K153=TRUE,N153=TRUE),COUNTIF(H153:T153,TRUE),"")</f>
        <v/>
      </c>
      <c r="D153" s="17">
        <v>3</v>
      </c>
      <c r="E153" s="33" t="s">
        <v>446</v>
      </c>
      <c r="F153" s="3" t="s">
        <v>789</v>
      </c>
      <c r="G153" s="4" t="s">
        <v>447</v>
      </c>
      <c r="H153" s="74" t="b">
        <v>0</v>
      </c>
      <c r="I153" s="4" t="s">
        <v>789</v>
      </c>
      <c r="J153" s="4" t="s">
        <v>448</v>
      </c>
      <c r="K153" s="74" t="b">
        <v>0</v>
      </c>
      <c r="L153" s="4" t="s">
        <v>789</v>
      </c>
      <c r="M153" s="4" t="s">
        <v>449</v>
      </c>
      <c r="N153" s="74" t="b">
        <v>0</v>
      </c>
      <c r="O153" s="4"/>
      <c r="P153" s="4"/>
      <c r="Q153" s="4"/>
      <c r="R153" s="4"/>
      <c r="S153" s="33"/>
      <c r="U153" s="29"/>
    </row>
    <row r="154" spans="2:21" s="9" customFormat="1" ht="22.5" customHeight="1">
      <c r="B154" s="14"/>
      <c r="C154" s="71" t="str">
        <f>IF(OR(H154=TRUE,K154=TRUE,N154=TRUE,Q154=TRUE,T154=TRUE),COUNTIF(H154:T154,TRUE),"")</f>
        <v/>
      </c>
      <c r="D154" s="17">
        <v>4</v>
      </c>
      <c r="E154" s="33" t="s">
        <v>450</v>
      </c>
      <c r="F154" s="3" t="s">
        <v>789</v>
      </c>
      <c r="G154" s="4" t="s">
        <v>451</v>
      </c>
      <c r="H154" s="74" t="b">
        <v>0</v>
      </c>
      <c r="I154" s="4" t="s">
        <v>789</v>
      </c>
      <c r="J154" s="4" t="s">
        <v>452</v>
      </c>
      <c r="K154" s="74" t="b">
        <v>0</v>
      </c>
      <c r="L154" s="4" t="s">
        <v>789</v>
      </c>
      <c r="M154" s="4" t="s">
        <v>453</v>
      </c>
      <c r="N154" s="74" t="b">
        <v>0</v>
      </c>
      <c r="O154" s="4" t="s">
        <v>789</v>
      </c>
      <c r="P154" s="4" t="s">
        <v>454</v>
      </c>
      <c r="Q154" s="74" t="b">
        <v>0</v>
      </c>
      <c r="R154" s="4" t="s">
        <v>789</v>
      </c>
      <c r="S154" s="33" t="s">
        <v>455</v>
      </c>
      <c r="T154" s="75" t="b">
        <v>0</v>
      </c>
      <c r="U154" s="29"/>
    </row>
    <row r="155" spans="2:21" s="9" customFormat="1" ht="22.5" customHeight="1">
      <c r="B155" s="14"/>
      <c r="C155" s="71" t="str">
        <f>IF(OR(H155=TRUE,K155=TRUE),COUNTIF(H155:T155,TRUE),"")</f>
        <v/>
      </c>
      <c r="D155" s="17">
        <v>5</v>
      </c>
      <c r="E155" s="33" t="s">
        <v>456</v>
      </c>
      <c r="F155" s="3" t="s">
        <v>789</v>
      </c>
      <c r="G155" s="4" t="s">
        <v>457</v>
      </c>
      <c r="H155" s="74" t="b">
        <v>0</v>
      </c>
      <c r="I155" s="4" t="s">
        <v>789</v>
      </c>
      <c r="J155" s="4" t="s">
        <v>458</v>
      </c>
      <c r="K155" s="74" t="b">
        <v>0</v>
      </c>
      <c r="L155" s="4"/>
      <c r="M155" s="4"/>
      <c r="N155" s="4"/>
      <c r="O155" s="4"/>
      <c r="P155" s="4"/>
      <c r="Q155" s="4"/>
      <c r="R155" s="4"/>
      <c r="S155" s="33"/>
      <c r="U155" s="29"/>
    </row>
    <row r="156" spans="2:21" s="9" customFormat="1" ht="22.5" customHeight="1">
      <c r="B156" s="14"/>
      <c r="C156" s="72" t="str">
        <f>IF(H156=TRUE,COUNTIF(H156:T156,TRUE),"")</f>
        <v/>
      </c>
      <c r="D156" s="17">
        <v>6</v>
      </c>
      <c r="E156" s="33" t="s">
        <v>459</v>
      </c>
      <c r="F156" s="3" t="s">
        <v>789</v>
      </c>
      <c r="G156" s="4" t="s">
        <v>460</v>
      </c>
      <c r="H156" s="74" t="b"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3"/>
      <c r="U156" s="29"/>
    </row>
    <row r="157" spans="2:21" s="9" customFormat="1" ht="22.5" customHeight="1">
      <c r="B157" s="14"/>
      <c r="C157" s="21">
        <v>28</v>
      </c>
      <c r="D157" s="100" t="s">
        <v>736</v>
      </c>
      <c r="E157" s="100"/>
      <c r="F157" s="100"/>
      <c r="G157" s="69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H157" s="3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6"/>
      <c r="U157" s="29"/>
    </row>
    <row r="158" spans="2:21" s="9" customFormat="1" ht="22.5" customHeight="1">
      <c r="B158" s="14"/>
      <c r="C158" s="71" t="str">
        <f>IF(OR(H158=TRUE,K158=TRUE,N158=TRUE,Q158=TRUE),COUNTIF(H158:T158,TRUE),"")</f>
        <v/>
      </c>
      <c r="D158" s="17">
        <v>1</v>
      </c>
      <c r="E158" s="33" t="s">
        <v>461</v>
      </c>
      <c r="F158" s="3" t="s">
        <v>789</v>
      </c>
      <c r="G158" s="4" t="s">
        <v>462</v>
      </c>
      <c r="H158" s="74" t="b">
        <v>0</v>
      </c>
      <c r="I158" s="4" t="s">
        <v>789</v>
      </c>
      <c r="J158" s="4" t="s">
        <v>463</v>
      </c>
      <c r="K158" s="74" t="b">
        <v>0</v>
      </c>
      <c r="L158" s="4" t="s">
        <v>789</v>
      </c>
      <c r="M158" s="4" t="s">
        <v>464</v>
      </c>
      <c r="N158" s="74" t="b">
        <v>0</v>
      </c>
      <c r="O158" s="4" t="s">
        <v>789</v>
      </c>
      <c r="P158" s="4" t="s">
        <v>465</v>
      </c>
      <c r="Q158" s="74" t="b">
        <v>0</v>
      </c>
      <c r="R158" s="4"/>
      <c r="S158" s="33"/>
      <c r="U158" s="29"/>
    </row>
    <row r="159" spans="2:21" s="9" customFormat="1" ht="22.5" customHeight="1">
      <c r="B159" s="14"/>
      <c r="C159" s="88" t="str">
        <f>IF(OR(H159=TRUE,K159=TRUE,N159=TRUE,Q159=TRUE,T159=TRUE,H160=TRUE,K160=TRUE),COUNTIF(H159:T160,TRUE),"")</f>
        <v/>
      </c>
      <c r="D159" s="93">
        <v>2</v>
      </c>
      <c r="E159" s="99" t="s">
        <v>466</v>
      </c>
      <c r="F159" s="5" t="s">
        <v>789</v>
      </c>
      <c r="G159" s="35" t="s">
        <v>467</v>
      </c>
      <c r="H159" s="76" t="b">
        <v>0</v>
      </c>
      <c r="I159" s="35" t="s">
        <v>789</v>
      </c>
      <c r="J159" s="35" t="s">
        <v>468</v>
      </c>
      <c r="K159" s="76" t="b">
        <v>0</v>
      </c>
      <c r="L159" s="35" t="s">
        <v>789</v>
      </c>
      <c r="M159" s="35" t="s">
        <v>469</v>
      </c>
      <c r="N159" s="76" t="b">
        <v>0</v>
      </c>
      <c r="O159" s="35" t="s">
        <v>789</v>
      </c>
      <c r="P159" s="35" t="s">
        <v>470</v>
      </c>
      <c r="Q159" s="76" t="b">
        <v>0</v>
      </c>
      <c r="R159" s="35" t="s">
        <v>789</v>
      </c>
      <c r="S159" s="39" t="s">
        <v>471</v>
      </c>
      <c r="T159" s="75" t="b">
        <v>0</v>
      </c>
      <c r="U159" s="29"/>
    </row>
    <row r="160" spans="2:21" s="9" customFormat="1" ht="22.5" customHeight="1">
      <c r="B160" s="14"/>
      <c r="C160" s="88"/>
      <c r="D160" s="94"/>
      <c r="E160" s="99"/>
      <c r="F160" s="41" t="s">
        <v>789</v>
      </c>
      <c r="G160" s="42" t="s">
        <v>472</v>
      </c>
      <c r="H160" s="77" t="b">
        <v>0</v>
      </c>
      <c r="I160" s="42" t="s">
        <v>789</v>
      </c>
      <c r="J160" s="42" t="s">
        <v>934</v>
      </c>
      <c r="K160" s="77" t="b">
        <v>0</v>
      </c>
      <c r="L160" s="42"/>
      <c r="M160" s="42"/>
      <c r="N160" s="42"/>
      <c r="O160" s="42"/>
      <c r="P160" s="42"/>
      <c r="Q160" s="42"/>
      <c r="R160" s="42"/>
      <c r="S160" s="40"/>
      <c r="U160" s="29"/>
    </row>
    <row r="161" spans="2:21" s="9" customFormat="1" ht="22.5" customHeight="1">
      <c r="B161" s="14"/>
      <c r="C161" s="71" t="str">
        <f>IF(OR(H161=TRUE,K161=TRUE),COUNTIF(H161:T161,TRUE),"")</f>
        <v/>
      </c>
      <c r="D161" s="17">
        <v>3</v>
      </c>
      <c r="E161" s="33" t="s">
        <v>473</v>
      </c>
      <c r="F161" s="3" t="s">
        <v>789</v>
      </c>
      <c r="G161" s="4" t="s">
        <v>473</v>
      </c>
      <c r="H161" s="74" t="b">
        <v>0</v>
      </c>
      <c r="I161" s="4" t="s">
        <v>789</v>
      </c>
      <c r="J161" s="4" t="s">
        <v>474</v>
      </c>
      <c r="K161" s="74" t="b">
        <v>0</v>
      </c>
      <c r="L161" s="4"/>
      <c r="M161" s="4"/>
      <c r="N161" s="4"/>
      <c r="O161" s="4"/>
      <c r="P161" s="4"/>
      <c r="Q161" s="4"/>
      <c r="R161" s="4"/>
      <c r="S161" s="33"/>
      <c r="U161" s="29"/>
    </row>
    <row r="162" spans="2:21" s="9" customFormat="1" ht="22.5" customHeight="1">
      <c r="B162" s="19"/>
      <c r="C162" s="71" t="str">
        <f>IF(OR(H162=TRUE,K162=TRUE,N162=TRUE,Q162=TRUE),COUNTIF(H162:T162,TRUE),"")</f>
        <v/>
      </c>
      <c r="D162" s="17">
        <v>4</v>
      </c>
      <c r="E162" s="33" t="s">
        <v>475</v>
      </c>
      <c r="F162" s="3" t="s">
        <v>789</v>
      </c>
      <c r="G162" s="4" t="s">
        <v>476</v>
      </c>
      <c r="H162" s="74" t="b">
        <v>0</v>
      </c>
      <c r="I162" s="4" t="s">
        <v>789</v>
      </c>
      <c r="J162" s="4" t="s">
        <v>477</v>
      </c>
      <c r="K162" s="74" t="b">
        <v>0</v>
      </c>
      <c r="L162" s="4" t="s">
        <v>789</v>
      </c>
      <c r="M162" s="4" t="s">
        <v>479</v>
      </c>
      <c r="N162" s="74" t="b">
        <v>0</v>
      </c>
      <c r="O162" s="4" t="s">
        <v>789</v>
      </c>
      <c r="P162" s="4" t="s">
        <v>478</v>
      </c>
      <c r="Q162" s="74" t="b">
        <v>0</v>
      </c>
      <c r="R162" s="4" t="s">
        <v>789</v>
      </c>
      <c r="S162" s="33" t="s">
        <v>789</v>
      </c>
      <c r="U162" s="29"/>
    </row>
    <row r="163" spans="2:21" s="9" customFormat="1" ht="22.5" customHeight="1">
      <c r="B163" s="14"/>
      <c r="C163" s="71" t="str">
        <f>IF(OR(H163=TRUE,K163=TRUE,N163=TRUE,Q163=TRUE,T163=TRUE),COUNTIF(H163:T163,TRUE),"")</f>
        <v/>
      </c>
      <c r="D163" s="17">
        <v>5</v>
      </c>
      <c r="E163" s="33" t="s">
        <v>480</v>
      </c>
      <c r="F163" s="3" t="s">
        <v>789</v>
      </c>
      <c r="G163" s="4" t="s">
        <v>481</v>
      </c>
      <c r="H163" s="74" t="b">
        <v>0</v>
      </c>
      <c r="I163" s="4" t="s">
        <v>792</v>
      </c>
      <c r="J163" s="4" t="s">
        <v>482</v>
      </c>
      <c r="K163" s="74" t="b">
        <v>0</v>
      </c>
      <c r="L163" s="4" t="s">
        <v>789</v>
      </c>
      <c r="M163" s="4" t="s">
        <v>483</v>
      </c>
      <c r="N163" s="74" t="b">
        <v>0</v>
      </c>
      <c r="O163" s="4" t="s">
        <v>789</v>
      </c>
      <c r="P163" s="4" t="s">
        <v>484</v>
      </c>
      <c r="Q163" s="74" t="b">
        <v>0</v>
      </c>
      <c r="R163" s="4" t="s">
        <v>789</v>
      </c>
      <c r="S163" s="33" t="s">
        <v>485</v>
      </c>
      <c r="T163" s="75" t="b">
        <v>0</v>
      </c>
      <c r="U163" s="29"/>
    </row>
    <row r="164" spans="2:21" s="9" customFormat="1" ht="22.5" customHeight="1">
      <c r="B164" s="19"/>
      <c r="C164" s="88" t="str">
        <f>IF(OR(H164=TRUE,K164=TRUE,N164=TRUE,Q164=TRUE,T164=TRUE,H165=TRUE,K165=TRUE),COUNTIF(H164:T165,TRUE),"")</f>
        <v/>
      </c>
      <c r="D164" s="93">
        <v>6</v>
      </c>
      <c r="E164" s="99" t="s">
        <v>486</v>
      </c>
      <c r="F164" s="5" t="s">
        <v>789</v>
      </c>
      <c r="G164" s="35" t="s">
        <v>487</v>
      </c>
      <c r="H164" s="76" t="b">
        <v>0</v>
      </c>
      <c r="I164" s="35" t="s">
        <v>789</v>
      </c>
      <c r="J164" s="35" t="s">
        <v>488</v>
      </c>
      <c r="K164" s="76" t="b">
        <v>0</v>
      </c>
      <c r="L164" s="35" t="s">
        <v>789</v>
      </c>
      <c r="M164" s="35" t="s">
        <v>489</v>
      </c>
      <c r="N164" s="76" t="b">
        <v>0</v>
      </c>
      <c r="O164" s="35" t="s">
        <v>789</v>
      </c>
      <c r="P164" s="35" t="s">
        <v>490</v>
      </c>
      <c r="Q164" s="76" t="b">
        <v>0</v>
      </c>
      <c r="R164" s="35" t="s">
        <v>789</v>
      </c>
      <c r="S164" s="39" t="s">
        <v>491</v>
      </c>
      <c r="T164" s="75" t="b">
        <v>0</v>
      </c>
      <c r="U164" s="29"/>
    </row>
    <row r="165" spans="2:21" s="9" customFormat="1" ht="22.5" customHeight="1">
      <c r="B165" s="14"/>
      <c r="C165" s="88"/>
      <c r="D165" s="94"/>
      <c r="E165" s="99"/>
      <c r="F165" s="41" t="s">
        <v>789</v>
      </c>
      <c r="G165" s="42" t="s">
        <v>492</v>
      </c>
      <c r="H165" s="77" t="b">
        <v>0</v>
      </c>
      <c r="I165" s="42" t="s">
        <v>789</v>
      </c>
      <c r="J165" s="42" t="s">
        <v>493</v>
      </c>
      <c r="K165" s="77" t="b">
        <v>0</v>
      </c>
      <c r="L165" s="42"/>
      <c r="M165" s="42"/>
      <c r="N165" s="42"/>
      <c r="O165" s="42"/>
      <c r="P165" s="42"/>
      <c r="Q165" s="42"/>
      <c r="R165" s="42"/>
      <c r="S165" s="40"/>
      <c r="U165" s="29"/>
    </row>
    <row r="166" spans="2:21" s="9" customFormat="1" ht="22.5" customHeight="1">
      <c r="B166" s="14"/>
      <c r="C166" s="71" t="str">
        <f>IF(OR(H166=TRUE,K166=TRUE,N166=TRUE),COUNTIF(H166:T166,TRUE),"")</f>
        <v/>
      </c>
      <c r="D166" s="17">
        <v>7</v>
      </c>
      <c r="E166" s="33" t="s">
        <v>494</v>
      </c>
      <c r="F166" s="3" t="s">
        <v>789</v>
      </c>
      <c r="G166" s="4" t="s">
        <v>495</v>
      </c>
      <c r="H166" s="74" t="b">
        <v>0</v>
      </c>
      <c r="I166" s="4" t="s">
        <v>789</v>
      </c>
      <c r="J166" s="4" t="s">
        <v>496</v>
      </c>
      <c r="K166" s="74" t="b">
        <v>0</v>
      </c>
      <c r="L166" s="4" t="s">
        <v>789</v>
      </c>
      <c r="M166" s="4" t="s">
        <v>497</v>
      </c>
      <c r="N166" s="74" t="b">
        <v>0</v>
      </c>
      <c r="O166" s="4"/>
      <c r="P166" s="4"/>
      <c r="Q166" s="4"/>
      <c r="R166" s="4"/>
      <c r="S166" s="33"/>
      <c r="U166" s="29"/>
    </row>
    <row r="167" spans="2:21" s="9" customFormat="1" ht="22.5" customHeight="1">
      <c r="B167" s="14"/>
      <c r="C167" s="72" t="str">
        <f>IF(OR(H167=TRUE,K167=TRUE,N167=TRUE,Q167=TRUE),COUNTIF(H167:T167,TRUE),"")</f>
        <v/>
      </c>
      <c r="D167" s="17">
        <v>8</v>
      </c>
      <c r="E167" s="33" t="s">
        <v>498</v>
      </c>
      <c r="F167" s="3" t="s">
        <v>789</v>
      </c>
      <c r="G167" s="4" t="s">
        <v>499</v>
      </c>
      <c r="H167" s="74" t="b">
        <v>0</v>
      </c>
      <c r="I167" s="4" t="s">
        <v>789</v>
      </c>
      <c r="J167" s="4" t="s">
        <v>500</v>
      </c>
      <c r="K167" s="74" t="b">
        <v>0</v>
      </c>
      <c r="L167" s="4" t="s">
        <v>789</v>
      </c>
      <c r="M167" s="4" t="s">
        <v>779</v>
      </c>
      <c r="N167" s="74" t="b">
        <v>0</v>
      </c>
      <c r="O167" s="4" t="s">
        <v>789</v>
      </c>
      <c r="P167" s="49" t="s">
        <v>801</v>
      </c>
      <c r="Q167" s="74" t="b">
        <v>0</v>
      </c>
      <c r="R167" s="4"/>
      <c r="S167" s="33"/>
      <c r="U167" s="29"/>
    </row>
    <row r="168" spans="2:21" s="9" customFormat="1" ht="22.5" customHeight="1">
      <c r="B168" s="14"/>
      <c r="C168" s="21">
        <v>29</v>
      </c>
      <c r="D168" s="100" t="s">
        <v>737</v>
      </c>
      <c r="E168" s="100"/>
      <c r="F168" s="100"/>
      <c r="G168" s="69" t="str">
        <f>IF(OR(H169=TRUE,H170=TRUE,K170=TRUE,N170=TRUE,Q170=TRUE,H171=TRUE,K171=TRUE,H172=TRUE,K172=TRUE,H173=TRUE),"申請あり","")</f>
        <v/>
      </c>
      <c r="H168" s="37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6"/>
      <c r="U168" s="29"/>
    </row>
    <row r="169" spans="2:21" s="9" customFormat="1" ht="22.5" customHeight="1">
      <c r="B169" s="19"/>
      <c r="C169" s="71" t="str">
        <f>IF(OR(H169=TRUE),COUNTIF(H169:T169,TRUE),"")</f>
        <v/>
      </c>
      <c r="D169" s="17">
        <v>1</v>
      </c>
      <c r="E169" s="33" t="s">
        <v>502</v>
      </c>
      <c r="F169" s="3" t="s">
        <v>789</v>
      </c>
      <c r="G169" s="4" t="s">
        <v>935</v>
      </c>
      <c r="H169" s="74" t="b"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3"/>
      <c r="U169" s="29"/>
    </row>
    <row r="170" spans="2:21" s="9" customFormat="1" ht="22.5" customHeight="1">
      <c r="B170" s="14"/>
      <c r="C170" s="71" t="str">
        <f>IF(OR(H170=TRUE,K170=TRUE,N170=TRUE,Q170=TRUE),COUNTIF(H170:T170,TRUE),"")</f>
        <v/>
      </c>
      <c r="D170" s="17">
        <v>2</v>
      </c>
      <c r="E170" s="33" t="s">
        <v>501</v>
      </c>
      <c r="F170" s="3" t="s">
        <v>789</v>
      </c>
      <c r="G170" s="4" t="s">
        <v>503</v>
      </c>
      <c r="H170" s="74" t="b">
        <v>0</v>
      </c>
      <c r="I170" s="4" t="s">
        <v>789</v>
      </c>
      <c r="J170" s="4" t="s">
        <v>504</v>
      </c>
      <c r="K170" s="74" t="b">
        <v>0</v>
      </c>
      <c r="L170" s="4" t="s">
        <v>789</v>
      </c>
      <c r="M170" s="4" t="s">
        <v>505</v>
      </c>
      <c r="N170" s="74" t="b">
        <v>0</v>
      </c>
      <c r="O170" s="4" t="s">
        <v>789</v>
      </c>
      <c r="P170" s="4" t="s">
        <v>506</v>
      </c>
      <c r="Q170" s="74" t="b">
        <v>0</v>
      </c>
      <c r="R170" s="4"/>
      <c r="S170" s="33"/>
      <c r="U170" s="29"/>
    </row>
    <row r="171" spans="2:21" s="9" customFormat="1" ht="22.5" customHeight="1">
      <c r="B171" s="19"/>
      <c r="C171" s="71" t="str">
        <f>IF(OR(H171=TRUE,K171=TRUE),COUNTIF(H171:T171,TRUE),"")</f>
        <v/>
      </c>
      <c r="D171" s="17">
        <v>3</v>
      </c>
      <c r="E171" s="33" t="s">
        <v>507</v>
      </c>
      <c r="F171" s="3" t="s">
        <v>789</v>
      </c>
      <c r="G171" s="4" t="s">
        <v>507</v>
      </c>
      <c r="H171" s="74" t="b">
        <v>0</v>
      </c>
      <c r="I171" s="4" t="s">
        <v>789</v>
      </c>
      <c r="J171" s="4" t="s">
        <v>508</v>
      </c>
      <c r="K171" s="74" t="b">
        <v>0</v>
      </c>
      <c r="L171" s="4"/>
      <c r="M171" s="4"/>
      <c r="N171" s="4"/>
      <c r="O171" s="4"/>
      <c r="P171" s="4"/>
      <c r="Q171" s="4"/>
      <c r="R171" s="4"/>
      <c r="S171" s="33"/>
      <c r="U171" s="29"/>
    </row>
    <row r="172" spans="2:21" s="9" customFormat="1" ht="22.5" customHeight="1">
      <c r="B172" s="14"/>
      <c r="C172" s="71" t="str">
        <f>IF(OR(H172=TRUE,K172=TRUE),COUNTIF(H172:T172,TRUE),"")</f>
        <v/>
      </c>
      <c r="D172" s="17">
        <v>4</v>
      </c>
      <c r="E172" s="33" t="s">
        <v>509</v>
      </c>
      <c r="F172" s="3" t="s">
        <v>789</v>
      </c>
      <c r="G172" s="4" t="s">
        <v>510</v>
      </c>
      <c r="H172" s="74" t="b">
        <v>0</v>
      </c>
      <c r="I172" s="4" t="s">
        <v>789</v>
      </c>
      <c r="J172" s="4" t="s">
        <v>511</v>
      </c>
      <c r="K172" s="74" t="b">
        <v>0</v>
      </c>
      <c r="L172" s="4"/>
      <c r="M172" s="4"/>
      <c r="N172" s="4"/>
      <c r="O172" s="4"/>
      <c r="P172" s="4"/>
      <c r="Q172" s="4"/>
      <c r="R172" s="4"/>
      <c r="S172" s="33"/>
      <c r="U172" s="29"/>
    </row>
    <row r="173" spans="2:21" s="9" customFormat="1" ht="22.5" customHeight="1">
      <c r="B173" s="14"/>
      <c r="C173" s="72" t="str">
        <f>IF(H173=TRUE,COUNTIF(H173:T173,TRUE),"")</f>
        <v/>
      </c>
      <c r="D173" s="17">
        <v>5</v>
      </c>
      <c r="E173" s="39" t="s">
        <v>512</v>
      </c>
      <c r="F173" s="3" t="s">
        <v>789</v>
      </c>
      <c r="G173" s="4" t="s">
        <v>513</v>
      </c>
      <c r="H173" s="74" t="b"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3"/>
      <c r="U173" s="29"/>
    </row>
    <row r="174" spans="2:21" s="9" customFormat="1" ht="22.5" customHeight="1">
      <c r="B174" s="1">
        <v>2</v>
      </c>
      <c r="C174" s="90" t="s">
        <v>514</v>
      </c>
      <c r="D174" s="91"/>
      <c r="E174" s="9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3"/>
      <c r="U174" s="29"/>
    </row>
    <row r="175" spans="2:21" s="9" customFormat="1" ht="22.5" customHeight="1">
      <c r="B175" s="14"/>
      <c r="C175" s="21">
        <v>1</v>
      </c>
      <c r="D175" s="100" t="s">
        <v>738</v>
      </c>
      <c r="E175" s="100"/>
      <c r="F175" s="100"/>
      <c r="G175" s="69" t="str">
        <f>IF(OR(H176=TRUE,K176=TRUE,N176=TRUE,Q176=TRUE,T176=TRUE,H177=TRUE,H179=TRUE,H180=TRUE,K180=TRUE,N180=TRUE,Q180=TRUE,T180=TRUE,H181=TRUE,K181=TRUE,N181=TRUE,Q181=TRUE,T181=TRUE,H182=TRUE),"申請あり","")</f>
        <v/>
      </c>
      <c r="H175" s="3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6"/>
      <c r="U175" s="29"/>
    </row>
    <row r="176" spans="2:21" s="9" customFormat="1" ht="22.5" customHeight="1">
      <c r="B176" s="14"/>
      <c r="C176" s="88" t="str">
        <f>IF(OR(H176=TRUE,K176=TRUE,N176=TRUE,Q176=TRUE,T176=TRUE,H177=TRUE),COUNTIF(H176:T178,TRUE),"")</f>
        <v/>
      </c>
      <c r="D176" s="93">
        <v>1</v>
      </c>
      <c r="E176" s="95" t="s">
        <v>515</v>
      </c>
      <c r="F176" s="5" t="s">
        <v>789</v>
      </c>
      <c r="G176" s="35" t="s">
        <v>516</v>
      </c>
      <c r="H176" s="76" t="b">
        <v>0</v>
      </c>
      <c r="I176" s="35" t="s">
        <v>789</v>
      </c>
      <c r="J176" s="35" t="s">
        <v>517</v>
      </c>
      <c r="K176" s="76" t="b">
        <v>0</v>
      </c>
      <c r="L176" s="35" t="s">
        <v>789</v>
      </c>
      <c r="M176" s="35" t="s">
        <v>518</v>
      </c>
      <c r="N176" s="76" t="b">
        <v>0</v>
      </c>
      <c r="O176" s="35" t="s">
        <v>789</v>
      </c>
      <c r="P176" s="35" t="s">
        <v>519</v>
      </c>
      <c r="Q176" s="76" t="b">
        <v>0</v>
      </c>
      <c r="R176" s="35" t="s">
        <v>789</v>
      </c>
      <c r="S176" s="39" t="s">
        <v>520</v>
      </c>
      <c r="T176" s="75" t="b">
        <v>0</v>
      </c>
      <c r="U176" s="29"/>
    </row>
    <row r="177" spans="2:21" s="9" customFormat="1" ht="22.5" customHeight="1">
      <c r="B177" s="14"/>
      <c r="C177" s="88"/>
      <c r="D177" s="102"/>
      <c r="E177" s="104"/>
      <c r="F177" s="6" t="s">
        <v>789</v>
      </c>
      <c r="G177" s="2" t="s">
        <v>521</v>
      </c>
      <c r="H177" s="73" t="b"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43"/>
      <c r="U177" s="29"/>
    </row>
    <row r="178" spans="2:21" s="9" customFormat="1" ht="22.5" customHeight="1">
      <c r="B178" s="14"/>
      <c r="C178" s="88"/>
      <c r="D178" s="94"/>
      <c r="E178" s="96"/>
      <c r="F178" s="97" t="s">
        <v>780</v>
      </c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6"/>
      <c r="U178" s="29"/>
    </row>
    <row r="179" spans="2:21" s="9" customFormat="1" ht="22.5" customHeight="1">
      <c r="B179" s="14"/>
      <c r="C179" s="71" t="str">
        <f>IF(H179=TRUE,COUNTIF(H179:T179,TRUE),"")</f>
        <v/>
      </c>
      <c r="D179" s="17">
        <v>2</v>
      </c>
      <c r="E179" s="33" t="s">
        <v>522</v>
      </c>
      <c r="F179" s="3" t="s">
        <v>789</v>
      </c>
      <c r="G179" s="4" t="s">
        <v>522</v>
      </c>
      <c r="H179" s="74" t="b"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3"/>
      <c r="U179" s="29"/>
    </row>
    <row r="180" spans="2:21" s="9" customFormat="1" ht="22.5" customHeight="1">
      <c r="B180" s="14"/>
      <c r="C180" s="71" t="str">
        <f>IF(OR(H180=TRUE,K180=TRUE,N180=TRUE,Q180=TRUE,T180=TRUE),COUNTIF(H180:T180,TRUE),"")</f>
        <v/>
      </c>
      <c r="D180" s="17">
        <v>3</v>
      </c>
      <c r="E180" s="33" t="s">
        <v>523</v>
      </c>
      <c r="F180" s="3" t="s">
        <v>789</v>
      </c>
      <c r="G180" s="4" t="s">
        <v>524</v>
      </c>
      <c r="H180" s="74" t="b">
        <v>0</v>
      </c>
      <c r="I180" s="4" t="s">
        <v>789</v>
      </c>
      <c r="J180" s="4" t="s">
        <v>525</v>
      </c>
      <c r="K180" s="74" t="b">
        <v>0</v>
      </c>
      <c r="L180" s="4" t="s">
        <v>789</v>
      </c>
      <c r="M180" s="4" t="s">
        <v>526</v>
      </c>
      <c r="N180" s="74" t="b">
        <v>0</v>
      </c>
      <c r="O180" s="4" t="s">
        <v>789</v>
      </c>
      <c r="P180" s="4" t="s">
        <v>527</v>
      </c>
      <c r="Q180" s="74" t="b">
        <v>0</v>
      </c>
      <c r="R180" s="4" t="s">
        <v>789</v>
      </c>
      <c r="S180" s="33" t="s">
        <v>528</v>
      </c>
      <c r="T180" s="75" t="b">
        <v>0</v>
      </c>
      <c r="U180" s="29"/>
    </row>
    <row r="181" spans="2:21" s="9" customFormat="1" ht="22.5" customHeight="1">
      <c r="B181" s="14"/>
      <c r="C181" s="71" t="str">
        <f>IF(OR(H181=TRUE,K181=TRUE,N181=TRUE,Q181=TRUE,T181=TRUE),COUNTIF(H181:T181,TRUE),"")</f>
        <v/>
      </c>
      <c r="D181" s="17">
        <v>4</v>
      </c>
      <c r="E181" s="33" t="s">
        <v>529</v>
      </c>
      <c r="F181" s="3" t="s">
        <v>789</v>
      </c>
      <c r="G181" s="4" t="s">
        <v>530</v>
      </c>
      <c r="H181" s="74" t="b">
        <v>0</v>
      </c>
      <c r="I181" s="4" t="s">
        <v>789</v>
      </c>
      <c r="J181" s="4" t="s">
        <v>531</v>
      </c>
      <c r="K181" s="74" t="b">
        <v>0</v>
      </c>
      <c r="L181" s="4" t="s">
        <v>789</v>
      </c>
      <c r="M181" s="4" t="s">
        <v>532</v>
      </c>
      <c r="N181" s="74" t="b">
        <v>0</v>
      </c>
      <c r="O181" s="4" t="s">
        <v>789</v>
      </c>
      <c r="P181" s="4" t="s">
        <v>802</v>
      </c>
      <c r="Q181" s="74" t="b">
        <v>0</v>
      </c>
      <c r="R181" s="4" t="s">
        <v>789</v>
      </c>
      <c r="S181" s="33" t="s">
        <v>783</v>
      </c>
      <c r="T181" s="75" t="b">
        <v>0</v>
      </c>
      <c r="U181" s="29"/>
    </row>
    <row r="182" spans="2:21" s="9" customFormat="1" ht="22.5" customHeight="1">
      <c r="B182" s="14"/>
      <c r="C182" s="72" t="str">
        <f>IF(H182=TRUE,COUNTIF(H182:T182,TRUE),"")</f>
        <v/>
      </c>
      <c r="D182" s="17">
        <v>5</v>
      </c>
      <c r="E182" s="33" t="s">
        <v>533</v>
      </c>
      <c r="F182" s="3" t="s">
        <v>789</v>
      </c>
      <c r="G182" s="4" t="s">
        <v>534</v>
      </c>
      <c r="H182" s="74" t="b"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3"/>
      <c r="U182" s="29"/>
    </row>
    <row r="183" spans="2:21" s="9" customFormat="1" ht="22.5" customHeight="1">
      <c r="B183" s="11">
        <v>3</v>
      </c>
      <c r="C183" s="105" t="s">
        <v>535</v>
      </c>
      <c r="D183" s="105"/>
      <c r="E183" s="105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3"/>
      <c r="U183" s="29"/>
    </row>
    <row r="184" spans="2:21" s="9" customFormat="1" ht="22.5" customHeight="1">
      <c r="B184" s="14"/>
      <c r="C184" s="21">
        <v>1</v>
      </c>
      <c r="D184" s="100" t="s">
        <v>535</v>
      </c>
      <c r="E184" s="100"/>
      <c r="F184" s="100"/>
      <c r="G184" s="69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H184" s="3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6"/>
      <c r="U184" s="29"/>
    </row>
    <row r="185" spans="2:21" s="9" customFormat="1" ht="22.5" customHeight="1">
      <c r="B185" s="19"/>
      <c r="C185" s="71" t="str">
        <f>IF(OR(H185=TRUE,K185=TRUE,N185=TRUE,Q185=TRUE),COUNTIF(H185:T185,TRUE),"")</f>
        <v/>
      </c>
      <c r="D185" s="24">
        <v>1</v>
      </c>
      <c r="E185" s="33" t="s">
        <v>536</v>
      </c>
      <c r="F185" s="3" t="s">
        <v>789</v>
      </c>
      <c r="G185" s="4" t="s">
        <v>537</v>
      </c>
      <c r="H185" s="74" t="b">
        <v>0</v>
      </c>
      <c r="I185" s="4" t="s">
        <v>789</v>
      </c>
      <c r="J185" s="4" t="s">
        <v>538</v>
      </c>
      <c r="K185" s="74" t="b">
        <v>0</v>
      </c>
      <c r="L185" s="4" t="s">
        <v>789</v>
      </c>
      <c r="M185" s="4" t="s">
        <v>803</v>
      </c>
      <c r="N185" s="74" t="b">
        <v>0</v>
      </c>
      <c r="O185" s="4" t="s">
        <v>789</v>
      </c>
      <c r="P185" s="4" t="s">
        <v>539</v>
      </c>
      <c r="Q185" s="74" t="b">
        <v>0</v>
      </c>
      <c r="R185" s="4"/>
      <c r="S185" s="33"/>
      <c r="U185" s="29"/>
    </row>
    <row r="186" spans="2:21" s="9" customFormat="1" ht="22.5" customHeight="1">
      <c r="B186" s="19"/>
      <c r="C186" s="71" t="str">
        <f>IF(OR(H186=TRUE,K186=TRUE,N186=TRUE,Q186=TRUE,T186=TRUE),COUNTIF(H186:T186,TRUE),"")</f>
        <v/>
      </c>
      <c r="D186" s="24">
        <v>2</v>
      </c>
      <c r="E186" s="33" t="s">
        <v>540</v>
      </c>
      <c r="F186" s="3" t="s">
        <v>789</v>
      </c>
      <c r="G186" s="4" t="s">
        <v>804</v>
      </c>
      <c r="H186" s="74" t="b">
        <v>0</v>
      </c>
      <c r="I186" s="4"/>
      <c r="J186" s="4" t="s">
        <v>31</v>
      </c>
      <c r="K186" s="74" t="b">
        <v>0</v>
      </c>
      <c r="L186" s="4"/>
      <c r="M186" s="4" t="s">
        <v>805</v>
      </c>
      <c r="N186" s="74" t="b">
        <v>0</v>
      </c>
      <c r="O186" s="4"/>
      <c r="P186" s="4" t="s">
        <v>806</v>
      </c>
      <c r="Q186" s="74" t="b">
        <v>0</v>
      </c>
      <c r="R186" s="4"/>
      <c r="S186" s="33" t="s">
        <v>936</v>
      </c>
      <c r="T186" s="75" t="b">
        <v>0</v>
      </c>
      <c r="U186" s="29"/>
    </row>
    <row r="187" spans="2:21" s="9" customFormat="1" ht="22.5" customHeight="1">
      <c r="B187" s="19"/>
      <c r="C187" s="71" t="str">
        <f>IF(OR(H187=TRUE,K187=TRUE,N187=TRUE),COUNTIF(H187:T187,TRUE),"")</f>
        <v/>
      </c>
      <c r="D187" s="24">
        <v>3</v>
      </c>
      <c r="E187" s="33" t="s">
        <v>541</v>
      </c>
      <c r="F187" s="3" t="s">
        <v>789</v>
      </c>
      <c r="G187" s="4" t="s">
        <v>542</v>
      </c>
      <c r="H187" s="74" t="b">
        <v>0</v>
      </c>
      <c r="I187" s="4" t="s">
        <v>789</v>
      </c>
      <c r="J187" s="4" t="s">
        <v>124</v>
      </c>
      <c r="K187" s="74" t="b">
        <v>0</v>
      </c>
      <c r="L187" s="4" t="s">
        <v>789</v>
      </c>
      <c r="M187" s="4" t="s">
        <v>125</v>
      </c>
      <c r="N187" s="74" t="b">
        <v>0</v>
      </c>
      <c r="O187" s="4"/>
      <c r="P187" s="4"/>
      <c r="Q187" s="4"/>
      <c r="R187" s="4"/>
      <c r="S187" s="33"/>
      <c r="U187" s="29"/>
    </row>
    <row r="188" spans="2:21" s="9" customFormat="1" ht="22.5" customHeight="1">
      <c r="B188" s="19"/>
      <c r="C188" s="71" t="str">
        <f>IF(OR(H188=TRUE,K188=TRUE),COUNTIF(H188:T188,TRUE),"")</f>
        <v/>
      </c>
      <c r="D188" s="24">
        <v>4</v>
      </c>
      <c r="E188" s="33" t="s">
        <v>543</v>
      </c>
      <c r="F188" s="3" t="s">
        <v>789</v>
      </c>
      <c r="G188" s="4" t="s">
        <v>543</v>
      </c>
      <c r="H188" s="74" t="b">
        <v>0</v>
      </c>
      <c r="I188" s="4" t="s">
        <v>789</v>
      </c>
      <c r="J188" s="4" t="s">
        <v>2</v>
      </c>
      <c r="K188" s="74" t="b">
        <v>0</v>
      </c>
      <c r="L188" s="4"/>
      <c r="M188" s="4"/>
      <c r="N188" s="4"/>
      <c r="O188" s="4"/>
      <c r="P188" s="4"/>
      <c r="Q188" s="4"/>
      <c r="R188" s="4"/>
      <c r="S188" s="33"/>
      <c r="U188" s="29"/>
    </row>
    <row r="189" spans="2:21" s="9" customFormat="1" ht="22.5" customHeight="1">
      <c r="B189" s="19"/>
      <c r="C189" s="71" t="str">
        <f>IF(H189=TRUE,COUNTIF(H189:T189,TRUE),"")</f>
        <v/>
      </c>
      <c r="D189" s="24">
        <v>5</v>
      </c>
      <c r="E189" s="33" t="s">
        <v>544</v>
      </c>
      <c r="F189" s="3" t="s">
        <v>789</v>
      </c>
      <c r="G189" s="4" t="s">
        <v>545</v>
      </c>
      <c r="H189" s="74" t="b"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3"/>
      <c r="U189" s="29"/>
    </row>
    <row r="190" spans="2:21" s="9" customFormat="1" ht="22.5" customHeight="1">
      <c r="B190" s="19"/>
      <c r="C190" s="71" t="str">
        <f>IF(H190=TRUE,COUNTIF(H190:T190,TRUE),"")</f>
        <v/>
      </c>
      <c r="D190" s="24">
        <v>6</v>
      </c>
      <c r="E190" s="33" t="s">
        <v>502</v>
      </c>
      <c r="F190" s="3" t="s">
        <v>789</v>
      </c>
      <c r="G190" s="4" t="s">
        <v>937</v>
      </c>
      <c r="H190" s="74" t="b"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3"/>
      <c r="U190" s="29"/>
    </row>
    <row r="191" spans="2:21" s="9" customFormat="1" ht="22.5" customHeight="1">
      <c r="B191" s="19"/>
      <c r="C191" s="88" t="str">
        <f>IF(OR(H191=TRUE,K191=TRUE,N191=TRUE,Q191=TRUE,T191=TRUE,H192=TRUE),COUNTIF(H191:T192,TRUE),"")</f>
        <v/>
      </c>
      <c r="D191" s="93">
        <v>7</v>
      </c>
      <c r="E191" s="106" t="s">
        <v>546</v>
      </c>
      <c r="F191" s="5" t="s">
        <v>789</v>
      </c>
      <c r="G191" s="35" t="s">
        <v>909</v>
      </c>
      <c r="H191" s="76" t="b">
        <v>0</v>
      </c>
      <c r="I191" s="35" t="s">
        <v>789</v>
      </c>
      <c r="J191" s="35" t="s">
        <v>547</v>
      </c>
      <c r="K191" s="76" t="b">
        <v>0</v>
      </c>
      <c r="L191" s="35" t="s">
        <v>789</v>
      </c>
      <c r="M191" s="35" t="s">
        <v>548</v>
      </c>
      <c r="N191" s="76" t="b">
        <v>0</v>
      </c>
      <c r="O191" s="35" t="s">
        <v>789</v>
      </c>
      <c r="P191" s="35" t="s">
        <v>549</v>
      </c>
      <c r="Q191" s="76" t="b">
        <v>0</v>
      </c>
      <c r="R191" s="35" t="s">
        <v>789</v>
      </c>
      <c r="S191" s="39" t="s">
        <v>781</v>
      </c>
      <c r="T191" s="75" t="b">
        <v>0</v>
      </c>
      <c r="U191" s="29"/>
    </row>
    <row r="192" spans="2:21" s="9" customFormat="1" ht="22.5" customHeight="1">
      <c r="B192" s="19"/>
      <c r="C192" s="89"/>
      <c r="D192" s="94"/>
      <c r="E192" s="107"/>
      <c r="F192" s="41" t="s">
        <v>789</v>
      </c>
      <c r="G192" s="50" t="s">
        <v>782</v>
      </c>
      <c r="H192" s="77" t="b"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0"/>
      <c r="U192" s="29"/>
    </row>
    <row r="193" spans="2:21" s="9" customFormat="1" ht="22.5" customHeight="1">
      <c r="B193" s="1">
        <v>4</v>
      </c>
      <c r="C193" s="108" t="s">
        <v>550</v>
      </c>
      <c r="D193" s="108"/>
      <c r="E193" s="108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/>
      <c r="U193" s="29"/>
    </row>
    <row r="194" spans="2:21" s="9" customFormat="1" ht="22.5" customHeight="1">
      <c r="B194" s="14"/>
      <c r="C194" s="21">
        <v>1</v>
      </c>
      <c r="D194" s="100" t="s">
        <v>739</v>
      </c>
      <c r="E194" s="100"/>
      <c r="F194" s="100"/>
      <c r="G194" s="69" t="str">
        <f>IF(OR(H195=TRUE,K195=TRUE,N195=TRUE,Q195=TRUE,T195=TRUE,H196=TRUE,K196=TRUE,H197=TRUE,K197=TRUE,N197=TRUE,Q197=TRUE,T197=TRUE,H198=TRUE,K198=TRUE,N198=TRUE,Q198=TRUE,H199=TRUE,K199=TRUE,N199=TRUE,Q199=TRUE,T199=TRUE,H200=TRUE,K200=TRUE,N200=TRUE,Q200=TRUE),"申請あり","")</f>
        <v/>
      </c>
      <c r="H194" s="3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6"/>
      <c r="U194" s="29"/>
    </row>
    <row r="195" spans="2:21" s="9" customFormat="1" ht="22.5" customHeight="1">
      <c r="B195" s="19"/>
      <c r="C195" s="71" t="str">
        <f>IF(OR(H195=TRUE,K195=TRUE,N195=TRUE,Q195=TRUE,T195=TRUE),COUNTIF(H195:T195,TRUE),"")</f>
        <v/>
      </c>
      <c r="D195" s="32">
        <v>1</v>
      </c>
      <c r="E195" s="39" t="s">
        <v>807</v>
      </c>
      <c r="F195" s="5" t="s">
        <v>789</v>
      </c>
      <c r="G195" s="35" t="s">
        <v>2</v>
      </c>
      <c r="H195" s="76" t="b">
        <v>0</v>
      </c>
      <c r="I195" s="35" t="s">
        <v>789</v>
      </c>
      <c r="J195" s="35" t="s">
        <v>551</v>
      </c>
      <c r="K195" s="76" t="b">
        <v>0</v>
      </c>
      <c r="L195" s="35" t="s">
        <v>789</v>
      </c>
      <c r="M195" s="35" t="s">
        <v>552</v>
      </c>
      <c r="N195" s="76" t="b">
        <v>0</v>
      </c>
      <c r="O195" s="35" t="s">
        <v>789</v>
      </c>
      <c r="P195" s="35" t="s">
        <v>938</v>
      </c>
      <c r="Q195" s="76" t="b">
        <v>0</v>
      </c>
      <c r="R195" s="35" t="s">
        <v>789</v>
      </c>
      <c r="S195" s="39" t="s">
        <v>939</v>
      </c>
      <c r="T195" s="75" t="b">
        <v>0</v>
      </c>
      <c r="U195" s="29"/>
    </row>
    <row r="196" spans="2:21" s="9" customFormat="1" ht="22.5" customHeight="1">
      <c r="B196" s="14"/>
      <c r="C196" s="71" t="str">
        <f>IF(OR(H196=TRUE,K196=TRUE),COUNTIF(H196:T196,TRUE),"")</f>
        <v/>
      </c>
      <c r="D196" s="17">
        <v>2</v>
      </c>
      <c r="E196" s="33" t="s">
        <v>553</v>
      </c>
      <c r="F196" s="3" t="s">
        <v>789</v>
      </c>
      <c r="G196" s="4" t="s">
        <v>275</v>
      </c>
      <c r="H196" s="74" t="b">
        <v>0</v>
      </c>
      <c r="I196" s="4" t="s">
        <v>789</v>
      </c>
      <c r="J196" s="4" t="s">
        <v>554</v>
      </c>
      <c r="K196" s="74" t="b">
        <v>0</v>
      </c>
      <c r="L196" s="4"/>
      <c r="M196" s="4"/>
      <c r="N196" s="4"/>
      <c r="O196" s="4"/>
      <c r="P196" s="4"/>
      <c r="Q196" s="4"/>
      <c r="R196" s="4"/>
      <c r="S196" s="33"/>
      <c r="U196" s="29"/>
    </row>
    <row r="197" spans="2:21" s="9" customFormat="1" ht="22.5" customHeight="1">
      <c r="B197" s="14"/>
      <c r="C197" s="71" t="str">
        <f>IF(OR(H197=TRUE,K197=TRUE,N197=TRUE,Q197=TRUE,T197=TRUE),COUNTIF(H197:T197,TRUE),"")</f>
        <v/>
      </c>
      <c r="D197" s="17">
        <v>3</v>
      </c>
      <c r="E197" s="33" t="s">
        <v>541</v>
      </c>
      <c r="F197" s="3" t="s">
        <v>789</v>
      </c>
      <c r="G197" s="4" t="s">
        <v>555</v>
      </c>
      <c r="H197" s="74" t="b">
        <v>0</v>
      </c>
      <c r="I197" s="4" t="s">
        <v>789</v>
      </c>
      <c r="J197" s="4" t="s">
        <v>102</v>
      </c>
      <c r="K197" s="74" t="b">
        <v>0</v>
      </c>
      <c r="L197" s="4" t="s">
        <v>789</v>
      </c>
      <c r="M197" s="4" t="s">
        <v>556</v>
      </c>
      <c r="N197" s="74" t="b">
        <v>0</v>
      </c>
      <c r="O197" s="4" t="s">
        <v>789</v>
      </c>
      <c r="P197" s="4" t="s">
        <v>125</v>
      </c>
      <c r="Q197" s="74" t="b">
        <v>0</v>
      </c>
      <c r="R197" s="4" t="s">
        <v>789</v>
      </c>
      <c r="S197" s="33" t="s">
        <v>557</v>
      </c>
      <c r="T197" s="75" t="b">
        <v>0</v>
      </c>
      <c r="U197" s="29"/>
    </row>
    <row r="198" spans="2:21" s="9" customFormat="1" ht="22.5" customHeight="1">
      <c r="B198" s="19"/>
      <c r="C198" s="71" t="str">
        <f>IF(OR(H198=TRUE,K198=TRUE,N198=TRUE,Q198=TRUE),COUNTIF(H198:T198,TRUE),"")</f>
        <v/>
      </c>
      <c r="D198" s="17">
        <v>4</v>
      </c>
      <c r="E198" s="33" t="s">
        <v>558</v>
      </c>
      <c r="F198" s="3" t="s">
        <v>789</v>
      </c>
      <c r="G198" s="4" t="s">
        <v>559</v>
      </c>
      <c r="H198" s="74" t="b">
        <v>0</v>
      </c>
      <c r="I198" s="4" t="s">
        <v>789</v>
      </c>
      <c r="J198" s="4" t="s">
        <v>560</v>
      </c>
      <c r="K198" s="74" t="b">
        <v>0</v>
      </c>
      <c r="L198" s="4" t="s">
        <v>789</v>
      </c>
      <c r="M198" s="4" t="s">
        <v>561</v>
      </c>
      <c r="N198" s="74" t="b">
        <v>0</v>
      </c>
      <c r="O198" s="4" t="s">
        <v>789</v>
      </c>
      <c r="P198" s="4" t="s">
        <v>562</v>
      </c>
      <c r="Q198" s="74" t="b">
        <v>0</v>
      </c>
      <c r="R198" s="4"/>
      <c r="S198" s="33"/>
      <c r="U198" s="29"/>
    </row>
    <row r="199" spans="2:21" s="9" customFormat="1" ht="22.5" customHeight="1">
      <c r="B199" s="14"/>
      <c r="C199" s="88" t="str">
        <f>IF(OR(H199=TRUE,K199=TRUE,N199=TRUE,Q199=TRUE,T199=TRUE,H200=TRUE,K200=TRUE,N200=TRUE,Q200=TRUE),COUNTIF(H199:T200,TRUE),"")</f>
        <v/>
      </c>
      <c r="D199" s="93">
        <v>5</v>
      </c>
      <c r="E199" s="99" t="s">
        <v>563</v>
      </c>
      <c r="F199" s="5" t="s">
        <v>789</v>
      </c>
      <c r="G199" s="35" t="s">
        <v>564</v>
      </c>
      <c r="H199" s="76" t="b">
        <v>0</v>
      </c>
      <c r="I199" s="35" t="s">
        <v>789</v>
      </c>
      <c r="J199" s="35" t="s">
        <v>565</v>
      </c>
      <c r="K199" s="76" t="b">
        <v>0</v>
      </c>
      <c r="L199" s="35" t="s">
        <v>789</v>
      </c>
      <c r="M199" s="35" t="s">
        <v>808</v>
      </c>
      <c r="N199" s="76" t="b">
        <v>0</v>
      </c>
      <c r="O199" s="35" t="s">
        <v>789</v>
      </c>
      <c r="P199" s="35" t="s">
        <v>566</v>
      </c>
      <c r="Q199" s="76" t="b">
        <v>0</v>
      </c>
      <c r="R199" s="35" t="s">
        <v>789</v>
      </c>
      <c r="S199" s="39" t="s">
        <v>422</v>
      </c>
      <c r="T199" s="75" t="b">
        <v>0</v>
      </c>
      <c r="U199" s="29"/>
    </row>
    <row r="200" spans="2:21" s="9" customFormat="1" ht="22.5" customHeight="1">
      <c r="B200" s="14"/>
      <c r="C200" s="89"/>
      <c r="D200" s="94"/>
      <c r="E200" s="99"/>
      <c r="F200" s="41" t="s">
        <v>789</v>
      </c>
      <c r="G200" s="42" t="s">
        <v>567</v>
      </c>
      <c r="H200" s="77" t="b">
        <v>0</v>
      </c>
      <c r="I200" s="42" t="s">
        <v>789</v>
      </c>
      <c r="J200" s="42" t="s">
        <v>568</v>
      </c>
      <c r="K200" s="77" t="b">
        <v>0</v>
      </c>
      <c r="L200" s="42" t="s">
        <v>789</v>
      </c>
      <c r="M200" s="50" t="s">
        <v>906</v>
      </c>
      <c r="N200" s="77" t="b">
        <v>0</v>
      </c>
      <c r="O200" s="42"/>
      <c r="P200" s="50" t="s">
        <v>905</v>
      </c>
      <c r="Q200" s="77" t="b">
        <v>0</v>
      </c>
      <c r="R200" s="42"/>
      <c r="S200" s="40"/>
      <c r="U200" s="29"/>
    </row>
    <row r="201" spans="2:21" s="9" customFormat="1" ht="22.5" customHeight="1">
      <c r="B201" s="14"/>
      <c r="C201" s="21">
        <v>2</v>
      </c>
      <c r="D201" s="100" t="s">
        <v>740</v>
      </c>
      <c r="E201" s="100"/>
      <c r="F201" s="100"/>
      <c r="G201" s="69" t="str">
        <f>IF(OR(H202=TRUE,K202=TRUE,N202=TRUE,Q202=TRUE,T202=TRUE,H203=TRUE,K203=TRUE,N203=TRUE,Q203=TRUE,T203=TRUE,H204=TRUE,K204=TRUE,N204=TRUE,H205=TRUE,K205=TRUE,H206=TRUE,K206=TRUE,N206=TRUE,Q206=TRUE,H207=TRUE,K207=TRUE,N207=TRUE),"申請あり","")</f>
        <v/>
      </c>
      <c r="H201" s="31"/>
      <c r="I201" s="18"/>
      <c r="J201" s="18"/>
      <c r="K201" s="18"/>
      <c r="L201" s="18"/>
      <c r="M201" s="18"/>
      <c r="N201" s="18" t="b">
        <v>0</v>
      </c>
      <c r="O201" s="18"/>
      <c r="P201" s="18"/>
      <c r="Q201" s="18"/>
      <c r="R201" s="18"/>
      <c r="S201" s="16"/>
      <c r="U201" s="29"/>
    </row>
    <row r="202" spans="2:21" s="9" customFormat="1" ht="22.5" customHeight="1">
      <c r="B202" s="14"/>
      <c r="C202" s="88" t="str">
        <f>IF(OR(H202=TRUE,K202=TRUE,N202=TRUE,Q202=TRUE,T202=TRUE,H203=TRUE,K203=TRUE,N203=TRUE,Q203=TRUE,T203=TRUE),COUNTIF(H202:T203,TRUE),"")</f>
        <v/>
      </c>
      <c r="D202" s="93">
        <v>1</v>
      </c>
      <c r="E202" s="99" t="s">
        <v>569</v>
      </c>
      <c r="F202" s="5" t="s">
        <v>789</v>
      </c>
      <c r="G202" s="47" t="s">
        <v>809</v>
      </c>
      <c r="H202" s="79" t="b">
        <v>0</v>
      </c>
      <c r="I202" s="47" t="s">
        <v>789</v>
      </c>
      <c r="J202" s="47" t="s">
        <v>940</v>
      </c>
      <c r="K202" s="79" t="b">
        <v>0</v>
      </c>
      <c r="L202" s="47" t="s">
        <v>789</v>
      </c>
      <c r="M202" s="47" t="s">
        <v>941</v>
      </c>
      <c r="N202" s="79" t="b">
        <v>0</v>
      </c>
      <c r="O202" s="47" t="s">
        <v>789</v>
      </c>
      <c r="P202" s="53" t="s">
        <v>942</v>
      </c>
      <c r="Q202" s="79" t="b">
        <v>0</v>
      </c>
      <c r="R202" s="47" t="s">
        <v>789</v>
      </c>
      <c r="S202" s="54" t="s">
        <v>943</v>
      </c>
      <c r="T202" s="75" t="b">
        <v>0</v>
      </c>
      <c r="U202" s="29"/>
    </row>
    <row r="203" spans="2:21" s="9" customFormat="1" ht="22.5" customHeight="1">
      <c r="B203" s="14"/>
      <c r="C203" s="88"/>
      <c r="D203" s="94"/>
      <c r="E203" s="99"/>
      <c r="F203" s="41" t="s">
        <v>789</v>
      </c>
      <c r="G203" s="50" t="s">
        <v>944</v>
      </c>
      <c r="H203" s="80" t="b">
        <v>0</v>
      </c>
      <c r="I203" s="50" t="s">
        <v>789</v>
      </c>
      <c r="J203" s="67" t="s">
        <v>945</v>
      </c>
      <c r="K203" s="80" t="b">
        <v>0</v>
      </c>
      <c r="L203" s="50" t="s">
        <v>789</v>
      </c>
      <c r="M203" s="64" t="s">
        <v>946</v>
      </c>
      <c r="N203" s="80" t="b">
        <v>0</v>
      </c>
      <c r="O203" s="50"/>
      <c r="P203" s="50" t="s">
        <v>947</v>
      </c>
      <c r="Q203" s="80" t="b">
        <v>0</v>
      </c>
      <c r="R203" s="50"/>
      <c r="S203" s="55" t="s">
        <v>948</v>
      </c>
      <c r="T203" s="75" t="b">
        <v>0</v>
      </c>
      <c r="U203" s="29"/>
    </row>
    <row r="204" spans="2:21" s="9" customFormat="1" ht="22.5" customHeight="1">
      <c r="B204" s="14"/>
      <c r="C204" s="71" t="str">
        <f>IF(OR(H204=TRUE,K204=TRUE,N204=TRUE),COUNTIF(H204:T204,TRUE),"")</f>
        <v/>
      </c>
      <c r="D204" s="17">
        <v>2</v>
      </c>
      <c r="E204" s="33" t="s">
        <v>570</v>
      </c>
      <c r="F204" s="3" t="s">
        <v>789</v>
      </c>
      <c r="G204" s="65" t="s">
        <v>571</v>
      </c>
      <c r="H204" s="81" t="b">
        <v>0</v>
      </c>
      <c r="I204" s="49" t="s">
        <v>789</v>
      </c>
      <c r="J204" s="49" t="s">
        <v>949</v>
      </c>
      <c r="K204" s="81" t="b">
        <v>0</v>
      </c>
      <c r="L204" s="49" t="s">
        <v>789</v>
      </c>
      <c r="M204" s="49" t="s">
        <v>950</v>
      </c>
      <c r="N204" s="81" t="b">
        <v>0</v>
      </c>
      <c r="O204" s="49"/>
      <c r="P204" s="49"/>
      <c r="Q204" s="4"/>
      <c r="R204" s="4"/>
      <c r="S204" s="33"/>
      <c r="U204" s="29"/>
    </row>
    <row r="205" spans="2:21" s="9" customFormat="1" ht="22.5" customHeight="1">
      <c r="B205" s="19"/>
      <c r="C205" s="71" t="str">
        <f>IF(OR(H205=TRUE,K205=TRUE),COUNTIF(H205:T205,TRUE),"")</f>
        <v/>
      </c>
      <c r="D205" s="17">
        <v>3</v>
      </c>
      <c r="E205" s="33" t="s">
        <v>572</v>
      </c>
      <c r="F205" s="3" t="s">
        <v>789</v>
      </c>
      <c r="G205" s="49" t="s">
        <v>573</v>
      </c>
      <c r="H205" s="81" t="b">
        <v>0</v>
      </c>
      <c r="I205" s="49" t="s">
        <v>789</v>
      </c>
      <c r="J205" s="49" t="s">
        <v>574</v>
      </c>
      <c r="K205" s="81" t="b">
        <v>0</v>
      </c>
      <c r="L205" s="49"/>
      <c r="M205" s="49"/>
      <c r="N205" s="4"/>
      <c r="O205" s="4"/>
      <c r="P205" s="4"/>
      <c r="Q205" s="4"/>
      <c r="R205" s="4"/>
      <c r="S205" s="33"/>
      <c r="U205" s="29"/>
    </row>
    <row r="206" spans="2:21" s="9" customFormat="1" ht="22.5" customHeight="1">
      <c r="B206" s="14"/>
      <c r="C206" s="71" t="str">
        <f>IF(OR(H206=TRUE,K206=TRUE,N206=TRUE,Q206=TRUE),COUNTIF(H206:T206,TRUE),"")</f>
        <v/>
      </c>
      <c r="D206" s="17">
        <v>4</v>
      </c>
      <c r="E206" s="33" t="s">
        <v>575</v>
      </c>
      <c r="F206" s="3" t="s">
        <v>789</v>
      </c>
      <c r="G206" s="4" t="s">
        <v>576</v>
      </c>
      <c r="H206" s="74" t="b">
        <v>0</v>
      </c>
      <c r="I206" s="4" t="s">
        <v>789</v>
      </c>
      <c r="J206" s="4" t="s">
        <v>577</v>
      </c>
      <c r="K206" s="74" t="b">
        <v>0</v>
      </c>
      <c r="L206" s="4" t="s">
        <v>789</v>
      </c>
      <c r="M206" s="4" t="s">
        <v>810</v>
      </c>
      <c r="N206" s="74" t="b">
        <v>0</v>
      </c>
      <c r="O206" s="4" t="s">
        <v>789</v>
      </c>
      <c r="P206" s="4" t="s">
        <v>578</v>
      </c>
      <c r="Q206" s="74" t="b">
        <v>0</v>
      </c>
      <c r="R206" s="4"/>
      <c r="S206" s="33"/>
      <c r="U206" s="29"/>
    </row>
    <row r="207" spans="2:21" s="9" customFormat="1" ht="22.5" customHeight="1">
      <c r="B207" s="14"/>
      <c r="C207" s="72" t="str">
        <f>IF(OR(H207=TRUE,K207=TRUE,N207=TRUE),COUNTIF(H207:T207,TRUE),"")</f>
        <v/>
      </c>
      <c r="D207" s="17">
        <v>5</v>
      </c>
      <c r="E207" s="33" t="s">
        <v>579</v>
      </c>
      <c r="F207" s="3" t="s">
        <v>789</v>
      </c>
      <c r="G207" s="4" t="s">
        <v>580</v>
      </c>
      <c r="H207" s="74" t="b">
        <v>0</v>
      </c>
      <c r="I207" s="4" t="s">
        <v>789</v>
      </c>
      <c r="J207" s="4" t="s">
        <v>581</v>
      </c>
      <c r="K207" s="74" t="b">
        <v>0</v>
      </c>
      <c r="L207" s="4" t="s">
        <v>789</v>
      </c>
      <c r="M207" s="49" t="s">
        <v>784</v>
      </c>
      <c r="N207" s="74" t="b">
        <v>0</v>
      </c>
      <c r="O207" s="4"/>
      <c r="P207" s="4"/>
      <c r="Q207" s="4"/>
      <c r="R207" s="4"/>
      <c r="S207" s="33"/>
      <c r="U207" s="29"/>
    </row>
    <row r="208" spans="2:21" s="9" customFormat="1" ht="22.5" customHeight="1">
      <c r="B208" s="14"/>
      <c r="C208" s="21">
        <v>3</v>
      </c>
      <c r="D208" s="100" t="s">
        <v>741</v>
      </c>
      <c r="E208" s="100"/>
      <c r="F208" s="100"/>
      <c r="G208" s="69" t="str">
        <f>IF(OR(H209=TRUE,K209=TRUE,H210=TRUE,K210=TRUE,N210=TRUE,Q210=TRUE,T210=TRUE,H211=TRUE,K211=TRUE,N211=TRUE,Q211=TRUE,T211=TRUE,H212=TRUE,K212=TRUE,N212=TRUE,H213=TRUE,H214=TRUE,K214=TRUE,N214=TRUE,H215=TRUE,K215=TRUE,N215=TRUE,H216=TRUE,K216=TRUE,N216=TRUE,Q216=TRUE,T216=TRUE,H217=TRUE,K217=TRUE,N217=TRUE,H218=TRUE,K218=TRUE,N218=TRUE,Q218=TRUE,T218=TRUE),"申請あり","")</f>
        <v/>
      </c>
      <c r="H208" s="3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6"/>
      <c r="U208" s="29"/>
    </row>
    <row r="209" spans="2:21" s="9" customFormat="1" ht="22.5" customHeight="1">
      <c r="B209" s="14"/>
      <c r="C209" s="71" t="str">
        <f>IF(OR(H209=TRUE,K209=TRUE),COUNTIF(H209:T209,TRUE),"")</f>
        <v/>
      </c>
      <c r="D209" s="17">
        <v>1</v>
      </c>
      <c r="E209" s="33" t="s">
        <v>582</v>
      </c>
      <c r="F209" s="3" t="s">
        <v>789</v>
      </c>
      <c r="G209" s="4" t="s">
        <v>583</v>
      </c>
      <c r="H209" s="74" t="b">
        <v>0</v>
      </c>
      <c r="I209" s="4" t="s">
        <v>789</v>
      </c>
      <c r="J209" s="4" t="s">
        <v>951</v>
      </c>
      <c r="K209" s="74" t="b">
        <v>0</v>
      </c>
      <c r="L209" s="4" t="s">
        <v>789</v>
      </c>
      <c r="M209" s="4" t="s">
        <v>765</v>
      </c>
      <c r="N209" s="4"/>
      <c r="O209" s="4" t="s">
        <v>789</v>
      </c>
      <c r="P209" s="4" t="s">
        <v>789</v>
      </c>
      <c r="Q209" s="4"/>
      <c r="R209" s="4" t="s">
        <v>789</v>
      </c>
      <c r="S209" s="33" t="s">
        <v>789</v>
      </c>
      <c r="U209" s="29"/>
    </row>
    <row r="210" spans="2:21" s="9" customFormat="1" ht="22.5" customHeight="1">
      <c r="B210" s="19"/>
      <c r="C210" s="88" t="str">
        <f>IF(OR(H210=TRUE,K210=TRUE,N210=TRUE,Q210=TRUE,T210=TRUE,H211=TRUE,K211=TRUE,N211=TRUE,Q211=TRUE,T211=TRUE,H212=TRUE,K212=TRUE,N212=TRUE),COUNTIF(H210:T212,TRUE),"")</f>
        <v/>
      </c>
      <c r="D210" s="93">
        <v>2</v>
      </c>
      <c r="E210" s="99" t="s">
        <v>584</v>
      </c>
      <c r="F210" s="5" t="s">
        <v>789</v>
      </c>
      <c r="G210" s="35" t="s">
        <v>585</v>
      </c>
      <c r="H210" s="76" t="b">
        <v>0</v>
      </c>
      <c r="I210" s="35" t="s">
        <v>789</v>
      </c>
      <c r="J210" s="35" t="s">
        <v>586</v>
      </c>
      <c r="K210" s="76" t="b">
        <v>0</v>
      </c>
      <c r="L210" s="35" t="s">
        <v>789</v>
      </c>
      <c r="M210" s="35" t="s">
        <v>587</v>
      </c>
      <c r="N210" s="76" t="b">
        <v>0</v>
      </c>
      <c r="O210" s="35" t="s">
        <v>789</v>
      </c>
      <c r="P210" s="35" t="s">
        <v>588</v>
      </c>
      <c r="Q210" s="76" t="b">
        <v>0</v>
      </c>
      <c r="R210" s="35" t="s">
        <v>789</v>
      </c>
      <c r="S210" s="39" t="s">
        <v>589</v>
      </c>
      <c r="T210" s="75" t="b">
        <v>0</v>
      </c>
      <c r="U210" s="29"/>
    </row>
    <row r="211" spans="2:21" s="9" customFormat="1" ht="22.5" customHeight="1">
      <c r="B211" s="14"/>
      <c r="C211" s="88"/>
      <c r="D211" s="102"/>
      <c r="E211" s="99"/>
      <c r="F211" s="6" t="s">
        <v>789</v>
      </c>
      <c r="G211" s="2" t="s">
        <v>590</v>
      </c>
      <c r="H211" s="73" t="b">
        <v>0</v>
      </c>
      <c r="I211" s="2" t="s">
        <v>789</v>
      </c>
      <c r="J211" s="2" t="s">
        <v>812</v>
      </c>
      <c r="K211" s="73" t="b">
        <v>0</v>
      </c>
      <c r="L211" s="2" t="s">
        <v>789</v>
      </c>
      <c r="M211" s="2" t="s">
        <v>591</v>
      </c>
      <c r="N211" s="73" t="b">
        <v>0</v>
      </c>
      <c r="O211" s="2" t="s">
        <v>789</v>
      </c>
      <c r="P211" s="2" t="s">
        <v>592</v>
      </c>
      <c r="Q211" s="73" t="b">
        <v>0</v>
      </c>
      <c r="R211" s="2" t="s">
        <v>789</v>
      </c>
      <c r="S211" s="43" t="s">
        <v>593</v>
      </c>
      <c r="T211" s="75" t="b">
        <v>0</v>
      </c>
      <c r="U211" s="29"/>
    </row>
    <row r="212" spans="2:21" s="9" customFormat="1" ht="22.5" customHeight="1">
      <c r="B212" s="14"/>
      <c r="C212" s="88"/>
      <c r="D212" s="94"/>
      <c r="E212" s="99"/>
      <c r="F212" s="41" t="s">
        <v>789</v>
      </c>
      <c r="G212" s="42" t="s">
        <v>594</v>
      </c>
      <c r="H212" s="77" t="b">
        <v>0</v>
      </c>
      <c r="I212" s="42" t="s">
        <v>789</v>
      </c>
      <c r="J212" s="42" t="s">
        <v>813</v>
      </c>
      <c r="K212" s="77" t="b">
        <v>0</v>
      </c>
      <c r="L212" s="42" t="s">
        <v>789</v>
      </c>
      <c r="M212" s="42" t="s">
        <v>595</v>
      </c>
      <c r="N212" s="77" t="b">
        <v>0</v>
      </c>
      <c r="O212" s="42"/>
      <c r="P212" s="42"/>
      <c r="Q212" s="42"/>
      <c r="R212" s="42"/>
      <c r="S212" s="40"/>
      <c r="U212" s="29"/>
    </row>
    <row r="213" spans="2:21" s="9" customFormat="1" ht="22.5" customHeight="1">
      <c r="B213" s="14"/>
      <c r="C213" s="71" t="str">
        <f>IF(OR(H213=TRUE),COUNTIF(H213:T213,TRUE),"")</f>
        <v/>
      </c>
      <c r="D213" s="17">
        <v>3</v>
      </c>
      <c r="E213" s="33" t="s">
        <v>596</v>
      </c>
      <c r="F213" s="3" t="s">
        <v>789</v>
      </c>
      <c r="G213" s="4" t="s">
        <v>596</v>
      </c>
      <c r="H213" s="74" t="b"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3"/>
      <c r="U213" s="29"/>
    </row>
    <row r="214" spans="2:21" s="9" customFormat="1" ht="22.5" customHeight="1">
      <c r="B214" s="19"/>
      <c r="C214" s="71" t="str">
        <f>IF(OR(H214=TRUE,K214=TRUE,N214=TRUE),COUNTIF(H214:T214,TRUE),"")</f>
        <v/>
      </c>
      <c r="D214" s="17">
        <v>4</v>
      </c>
      <c r="E214" s="33" t="s">
        <v>597</v>
      </c>
      <c r="F214" s="3" t="s">
        <v>789</v>
      </c>
      <c r="G214" s="4" t="s">
        <v>598</v>
      </c>
      <c r="H214" s="74" t="b">
        <v>0</v>
      </c>
      <c r="I214" s="4" t="s">
        <v>789</v>
      </c>
      <c r="J214" s="4" t="s">
        <v>599</v>
      </c>
      <c r="K214" s="74" t="b">
        <v>0</v>
      </c>
      <c r="L214" s="4" t="s">
        <v>789</v>
      </c>
      <c r="M214" s="4" t="s">
        <v>849</v>
      </c>
      <c r="N214" s="74" t="b">
        <v>0</v>
      </c>
      <c r="O214" s="4"/>
      <c r="P214" s="4"/>
      <c r="Q214" s="4"/>
      <c r="R214" s="4"/>
      <c r="S214" s="33"/>
      <c r="U214" s="29"/>
    </row>
    <row r="215" spans="2:21" s="9" customFormat="1" ht="22.5" customHeight="1">
      <c r="B215" s="14"/>
      <c r="C215" s="71" t="str">
        <f>IF(OR(H215=TRUE,K215=TRUE,N215=TRUE),COUNTIF(H215:T215,TRUE),"")</f>
        <v/>
      </c>
      <c r="D215" s="17">
        <v>5</v>
      </c>
      <c r="E215" s="33" t="s">
        <v>600</v>
      </c>
      <c r="F215" s="3" t="s">
        <v>789</v>
      </c>
      <c r="G215" s="4" t="s">
        <v>601</v>
      </c>
      <c r="H215" s="74" t="b">
        <v>0</v>
      </c>
      <c r="I215" s="4" t="s">
        <v>789</v>
      </c>
      <c r="J215" s="4" t="s">
        <v>859</v>
      </c>
      <c r="K215" s="74" t="b">
        <v>0</v>
      </c>
      <c r="L215" s="4" t="s">
        <v>789</v>
      </c>
      <c r="M215" s="4" t="s">
        <v>858</v>
      </c>
      <c r="N215" s="74" t="b">
        <v>0</v>
      </c>
      <c r="O215" s="4" t="s">
        <v>789</v>
      </c>
      <c r="P215" s="4" t="s">
        <v>789</v>
      </c>
      <c r="Q215" s="4"/>
      <c r="R215" s="4"/>
      <c r="S215" s="33"/>
      <c r="U215" s="29"/>
    </row>
    <row r="216" spans="2:21" s="9" customFormat="1" ht="22.5" customHeight="1">
      <c r="B216" s="14"/>
      <c r="C216" s="71" t="str">
        <f>IF(OR(H216=TRUE,K216=TRUE,N216=TRUE,Q216=TRUE,T216=TRUE),COUNTIF(H216:T216,TRUE),"")</f>
        <v/>
      </c>
      <c r="D216" s="17">
        <v>6</v>
      </c>
      <c r="E216" s="33" t="s">
        <v>602</v>
      </c>
      <c r="F216" s="3" t="s">
        <v>789</v>
      </c>
      <c r="G216" s="4" t="s">
        <v>603</v>
      </c>
      <c r="H216" s="74" t="b">
        <v>0</v>
      </c>
      <c r="I216" s="4" t="s">
        <v>789</v>
      </c>
      <c r="J216" s="4" t="s">
        <v>604</v>
      </c>
      <c r="K216" s="74" t="b">
        <v>0</v>
      </c>
      <c r="L216" s="4" t="s">
        <v>789</v>
      </c>
      <c r="M216" s="4" t="s">
        <v>605</v>
      </c>
      <c r="N216" s="74" t="b">
        <v>0</v>
      </c>
      <c r="O216" s="4" t="s">
        <v>789</v>
      </c>
      <c r="P216" s="4" t="s">
        <v>606</v>
      </c>
      <c r="Q216" s="74" t="b">
        <v>0</v>
      </c>
      <c r="R216" s="4" t="s">
        <v>789</v>
      </c>
      <c r="S216" s="33" t="s">
        <v>848</v>
      </c>
      <c r="T216" s="75" t="b">
        <v>0</v>
      </c>
      <c r="U216" s="29"/>
    </row>
    <row r="217" spans="2:21" s="9" customFormat="1" ht="22.5" customHeight="1">
      <c r="B217" s="14"/>
      <c r="C217" s="71" t="str">
        <f>IF(OR(H217=TRUE,K217=TRUE,N217=TRUE),COUNTIF(H217:T217,TRUE),"")</f>
        <v/>
      </c>
      <c r="D217" s="17">
        <v>7</v>
      </c>
      <c r="E217" s="33" t="s">
        <v>607</v>
      </c>
      <c r="F217" s="3" t="s">
        <v>789</v>
      </c>
      <c r="G217" s="4" t="s">
        <v>608</v>
      </c>
      <c r="H217" s="74" t="b">
        <v>0</v>
      </c>
      <c r="I217" s="4" t="s">
        <v>789</v>
      </c>
      <c r="J217" s="4" t="s">
        <v>609</v>
      </c>
      <c r="K217" s="74" t="b">
        <v>0</v>
      </c>
      <c r="L217" s="4" t="s">
        <v>789</v>
      </c>
      <c r="M217" s="4" t="s">
        <v>610</v>
      </c>
      <c r="N217" s="74" t="b">
        <v>0</v>
      </c>
      <c r="O217" s="4"/>
      <c r="P217" s="4"/>
      <c r="Q217" s="4"/>
      <c r="R217" s="4"/>
      <c r="S217" s="33"/>
      <c r="U217" s="29"/>
    </row>
    <row r="218" spans="2:21" s="9" customFormat="1" ht="22.5" customHeight="1">
      <c r="B218" s="14"/>
      <c r="C218" s="72" t="str">
        <f>IF(OR(H218=TRUE,K218=TRUE,N218=TRUE,Q218=TRUE,T218=TRUE),COUNTIF(H218:T218,TRUE),"")</f>
        <v/>
      </c>
      <c r="D218" s="17">
        <v>8</v>
      </c>
      <c r="E218" s="33" t="s">
        <v>611</v>
      </c>
      <c r="F218" s="3" t="s">
        <v>789</v>
      </c>
      <c r="G218" s="4" t="s">
        <v>612</v>
      </c>
      <c r="H218" s="74" t="b">
        <v>0</v>
      </c>
      <c r="I218" s="4" t="s">
        <v>789</v>
      </c>
      <c r="J218" s="4" t="s">
        <v>613</v>
      </c>
      <c r="K218" s="74" t="b">
        <v>0</v>
      </c>
      <c r="L218" s="4" t="s">
        <v>789</v>
      </c>
      <c r="M218" s="4" t="s">
        <v>814</v>
      </c>
      <c r="N218" s="74" t="b">
        <v>0</v>
      </c>
      <c r="O218" s="4" t="s">
        <v>789</v>
      </c>
      <c r="P218" s="4" t="s">
        <v>815</v>
      </c>
      <c r="Q218" s="74" t="b">
        <v>0</v>
      </c>
      <c r="R218" s="4"/>
      <c r="S218" s="56" t="s">
        <v>811</v>
      </c>
      <c r="T218" s="75" t="b">
        <v>0</v>
      </c>
      <c r="U218" s="29"/>
    </row>
    <row r="219" spans="2:21" s="9" customFormat="1" ht="22.5" customHeight="1">
      <c r="B219" s="19"/>
      <c r="C219" s="21">
        <v>4</v>
      </c>
      <c r="D219" s="100" t="s">
        <v>742</v>
      </c>
      <c r="E219" s="100"/>
      <c r="F219" s="100"/>
      <c r="G219" s="69" t="str">
        <f>IF(OR(H220=TRUE,K220=TRUE,N220=TRUE,Q220=TRUE,T220=TRUE,H221=TRUE,K221=TRUE,N221=TRUE,H222=TRUE,K222=TRUE,H223=TRUE,H224=TRUE,K224=TRUE,N224=TRUE,Q224=TRUE),"申請あり","")</f>
        <v/>
      </c>
      <c r="H219" s="3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6"/>
      <c r="U219" s="29"/>
    </row>
    <row r="220" spans="2:21" s="9" customFormat="1" ht="22.5" customHeight="1">
      <c r="B220" s="14"/>
      <c r="C220" s="71" t="str">
        <f>IF(OR(H220=TRUE,K220=TRUE,N220=TRUE,Q220=TRUE,T220=TRUE),COUNTIF(H220:T220,TRUE),"")</f>
        <v/>
      </c>
      <c r="D220" s="17">
        <v>1</v>
      </c>
      <c r="E220" s="33" t="s">
        <v>614</v>
      </c>
      <c r="F220" s="3" t="s">
        <v>789</v>
      </c>
      <c r="G220" s="4" t="s">
        <v>615</v>
      </c>
      <c r="H220" s="74" t="b">
        <v>0</v>
      </c>
      <c r="I220" s="4" t="s">
        <v>789</v>
      </c>
      <c r="J220" s="4" t="s">
        <v>616</v>
      </c>
      <c r="K220" s="74" t="b">
        <v>0</v>
      </c>
      <c r="L220" s="4" t="s">
        <v>789</v>
      </c>
      <c r="M220" s="4" t="s">
        <v>617</v>
      </c>
      <c r="N220" s="74" t="b">
        <v>0</v>
      </c>
      <c r="O220" s="4" t="s">
        <v>789</v>
      </c>
      <c r="P220" s="4" t="s">
        <v>816</v>
      </c>
      <c r="Q220" s="74" t="b">
        <v>0</v>
      </c>
      <c r="R220" s="4" t="s">
        <v>789</v>
      </c>
      <c r="S220" s="33" t="s">
        <v>952</v>
      </c>
      <c r="T220" s="75" t="b">
        <v>0</v>
      </c>
      <c r="U220" s="29"/>
    </row>
    <row r="221" spans="2:21" s="9" customFormat="1" ht="22.5" customHeight="1">
      <c r="B221" s="14"/>
      <c r="C221" s="71" t="str">
        <f>IF(OR(H221=TRUE,K221=TRUE,N221=TRUE),COUNTIF(H221:T221,TRUE),"")</f>
        <v/>
      </c>
      <c r="D221" s="17">
        <v>2</v>
      </c>
      <c r="E221" s="33" t="s">
        <v>618</v>
      </c>
      <c r="F221" s="3" t="s">
        <v>789</v>
      </c>
      <c r="G221" s="4" t="s">
        <v>793</v>
      </c>
      <c r="H221" s="74" t="b">
        <v>0</v>
      </c>
      <c r="I221" s="4" t="s">
        <v>789</v>
      </c>
      <c r="J221" s="4" t="s">
        <v>620</v>
      </c>
      <c r="K221" s="74" t="b">
        <v>0</v>
      </c>
      <c r="L221" s="4" t="s">
        <v>789</v>
      </c>
      <c r="M221" s="4" t="s">
        <v>847</v>
      </c>
      <c r="N221" s="74" t="b">
        <v>0</v>
      </c>
      <c r="O221" s="4"/>
      <c r="P221" s="4"/>
      <c r="Q221" s="4"/>
      <c r="R221" s="4"/>
      <c r="S221" s="33"/>
      <c r="U221" s="29"/>
    </row>
    <row r="222" spans="2:21" s="9" customFormat="1" ht="22.5" customHeight="1">
      <c r="B222" s="19"/>
      <c r="C222" s="71" t="str">
        <f>IF(OR(H222=TRUE,K222=TRUE),COUNTIF(H222:T222,TRUE),"")</f>
        <v/>
      </c>
      <c r="D222" s="17">
        <v>3</v>
      </c>
      <c r="E222" s="33" t="s">
        <v>621</v>
      </c>
      <c r="F222" s="3" t="s">
        <v>789</v>
      </c>
      <c r="G222" s="4" t="s">
        <v>817</v>
      </c>
      <c r="H222" s="74" t="b">
        <v>0</v>
      </c>
      <c r="I222" s="4" t="s">
        <v>789</v>
      </c>
      <c r="J222" s="4" t="s">
        <v>622</v>
      </c>
      <c r="K222" s="74" t="b">
        <v>0</v>
      </c>
      <c r="L222" s="4"/>
      <c r="M222" s="4"/>
      <c r="N222" s="4"/>
      <c r="O222" s="4"/>
      <c r="P222" s="4"/>
      <c r="Q222" s="4"/>
      <c r="R222" s="4"/>
      <c r="S222" s="33"/>
      <c r="U222" s="29"/>
    </row>
    <row r="223" spans="2:21" s="9" customFormat="1" ht="22.5" customHeight="1">
      <c r="B223" s="14"/>
      <c r="C223" s="71" t="str">
        <f>IF(OR(H223=TRUE),COUNTIF(H223:T223,TRUE),"")</f>
        <v/>
      </c>
      <c r="D223" s="17">
        <v>4</v>
      </c>
      <c r="E223" s="33" t="s">
        <v>623</v>
      </c>
      <c r="F223" s="3" t="s">
        <v>789</v>
      </c>
      <c r="G223" s="4" t="s">
        <v>818</v>
      </c>
      <c r="H223" s="74" t="b">
        <v>0</v>
      </c>
      <c r="I223" s="4" t="s">
        <v>789</v>
      </c>
      <c r="J223" s="4"/>
      <c r="K223" s="4"/>
      <c r="L223" s="4"/>
      <c r="M223" s="4"/>
      <c r="N223" s="4"/>
      <c r="O223" s="4"/>
      <c r="P223" s="4"/>
      <c r="Q223" s="4"/>
      <c r="R223" s="4"/>
      <c r="S223" s="33"/>
      <c r="U223" s="29"/>
    </row>
    <row r="224" spans="2:21" s="9" customFormat="1" ht="22.5" customHeight="1">
      <c r="B224" s="14"/>
      <c r="C224" s="72" t="str">
        <f>IF(OR(H224=TRUE,K224=TRUE,N224=TRUE,Q224=TRUE),COUNTIF(H224:T224,TRUE),"")</f>
        <v/>
      </c>
      <c r="D224" s="17">
        <v>5</v>
      </c>
      <c r="E224" s="33" t="s">
        <v>624</v>
      </c>
      <c r="F224" s="3" t="s">
        <v>789</v>
      </c>
      <c r="G224" s="4" t="s">
        <v>851</v>
      </c>
      <c r="H224" s="74" t="b">
        <v>0</v>
      </c>
      <c r="I224" s="4" t="s">
        <v>789</v>
      </c>
      <c r="J224" s="4" t="s">
        <v>912</v>
      </c>
      <c r="K224" s="74" t="b">
        <v>0</v>
      </c>
      <c r="L224" s="4" t="s">
        <v>789</v>
      </c>
      <c r="M224" s="4" t="s">
        <v>819</v>
      </c>
      <c r="N224" s="74" t="b">
        <v>0</v>
      </c>
      <c r="O224" s="4" t="s">
        <v>789</v>
      </c>
      <c r="P224" s="49" t="s">
        <v>820</v>
      </c>
      <c r="Q224" s="74" t="b">
        <v>0</v>
      </c>
      <c r="R224" s="4"/>
      <c r="S224" s="33"/>
      <c r="U224" s="29"/>
    </row>
    <row r="225" spans="2:21" s="9" customFormat="1" ht="22.5" customHeight="1">
      <c r="B225" s="19"/>
      <c r="C225" s="21">
        <v>5</v>
      </c>
      <c r="D225" s="100" t="s">
        <v>743</v>
      </c>
      <c r="E225" s="100"/>
      <c r="F225" s="100"/>
      <c r="G225" s="69" t="str">
        <f>IF(OR(H226=TRUE,K226=TRUE,N226=TRUE,Q226=TRUE,T226=TRUE,H227=TRUE,K227=TRUE,N227=TRUE,Q227=TRUE,T227=TRUE,H228=TRUE,K228=TRUE,H229=TRUE,K229=TRUE,N229=TRUE,Q229=TRUE,H230=TRUE,K230=TRUE,N230=TRUE,Q230=TRUE,T230=TRUE,H231=TRUE,K231=TRUE,H232=TRUE,H233=TRUE,K233=TRUE,N233=TRUE,H234=TRUE,K234=TRUE,N234=TRUE,Q234=TRUE,T234=TRUE,H235=TRUE,K235=TRUE,N235=TRUE,Q235=TRUE,T235=TRUE,H236=TRUE,K236=TRUE,N236=TRUE,Q236=TRUE,T236=TRUE,H237=TRUE,K237=TRUE,N237=TRUE,H238=TRUE,K238=TRUE,N238=TRUE,Q238=TRUE,T238=TRUE,H239=TRUE,K239=TRUE),"申請あり","")</f>
        <v/>
      </c>
      <c r="H225" s="3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6"/>
      <c r="U225" s="29"/>
    </row>
    <row r="226" spans="2:21" s="9" customFormat="1" ht="22.5" customHeight="1">
      <c r="B226" s="14"/>
      <c r="C226" s="88" t="str">
        <f>IF(OR(H226=TRUE,K226=TRUE,N226=TRUE,Q226=TRUE,T226=TRUE,H227=TRUE,K227=TRUE,N227=TRUE,Q227=TRUE,T227=TRUE,H228=TRUE,K228=TRUE),COUNTIF(H226:T228,TRUE),"")</f>
        <v/>
      </c>
      <c r="D226" s="93">
        <v>1</v>
      </c>
      <c r="E226" s="99" t="s">
        <v>614</v>
      </c>
      <c r="F226" s="5" t="s">
        <v>789</v>
      </c>
      <c r="G226" s="47" t="s">
        <v>953</v>
      </c>
      <c r="H226" s="79" t="b">
        <v>0</v>
      </c>
      <c r="I226" s="47" t="s">
        <v>789</v>
      </c>
      <c r="J226" s="47" t="s">
        <v>785</v>
      </c>
      <c r="K226" s="79" t="b">
        <v>0</v>
      </c>
      <c r="L226" s="47" t="s">
        <v>789</v>
      </c>
      <c r="M226" s="47" t="s">
        <v>952</v>
      </c>
      <c r="N226" s="79" t="b">
        <v>0</v>
      </c>
      <c r="O226" s="47" t="s">
        <v>789</v>
      </c>
      <c r="P226" s="47" t="s">
        <v>625</v>
      </c>
      <c r="Q226" s="79" t="b">
        <v>0</v>
      </c>
      <c r="R226" s="47" t="s">
        <v>789</v>
      </c>
      <c r="S226" s="54" t="s">
        <v>829</v>
      </c>
      <c r="T226" s="75" t="b">
        <v>0</v>
      </c>
      <c r="U226" s="29"/>
    </row>
    <row r="227" spans="2:21" s="9" customFormat="1" ht="22.5" customHeight="1">
      <c r="B227" s="14"/>
      <c r="C227" s="88"/>
      <c r="D227" s="102"/>
      <c r="E227" s="99"/>
      <c r="F227" s="6"/>
      <c r="G227" s="52" t="s">
        <v>830</v>
      </c>
      <c r="H227" s="82" t="b">
        <v>0</v>
      </c>
      <c r="I227" s="52"/>
      <c r="J227" s="52" t="s">
        <v>854</v>
      </c>
      <c r="K227" s="82" t="b">
        <v>0</v>
      </c>
      <c r="L227" s="52"/>
      <c r="M227" s="52" t="s">
        <v>852</v>
      </c>
      <c r="N227" s="82" t="b">
        <v>0</v>
      </c>
      <c r="O227" s="52"/>
      <c r="P227" s="52" t="s">
        <v>821</v>
      </c>
      <c r="Q227" s="82" t="b">
        <v>0</v>
      </c>
      <c r="R227" s="52"/>
      <c r="S227" s="57" t="s">
        <v>626</v>
      </c>
      <c r="T227" s="75" t="b">
        <v>0</v>
      </c>
      <c r="U227" s="29"/>
    </row>
    <row r="228" spans="2:21" s="9" customFormat="1" ht="22.5" customHeight="1">
      <c r="B228" s="14"/>
      <c r="C228" s="88"/>
      <c r="D228" s="102"/>
      <c r="E228" s="99"/>
      <c r="F228" s="6" t="s">
        <v>789</v>
      </c>
      <c r="G228" s="52" t="s">
        <v>853</v>
      </c>
      <c r="H228" s="82" t="b">
        <v>0</v>
      </c>
      <c r="I228" s="52" t="s">
        <v>789</v>
      </c>
      <c r="J228" s="52" t="s">
        <v>638</v>
      </c>
      <c r="K228" s="82" t="b">
        <v>0</v>
      </c>
      <c r="L228" s="52" t="s">
        <v>789</v>
      </c>
      <c r="M228" s="52" t="s">
        <v>789</v>
      </c>
      <c r="N228" s="52"/>
      <c r="O228" s="52" t="s">
        <v>789</v>
      </c>
      <c r="P228" s="52" t="s">
        <v>789</v>
      </c>
      <c r="Q228" s="52"/>
      <c r="R228" s="52" t="s">
        <v>789</v>
      </c>
      <c r="S228" s="57" t="s">
        <v>789</v>
      </c>
      <c r="U228" s="29"/>
    </row>
    <row r="229" spans="2:21" s="9" customFormat="1" ht="22.5" customHeight="1">
      <c r="B229" s="14"/>
      <c r="C229" s="71" t="str">
        <f>IF(OR(H229=TRUE,K229=TRUE,N229=TRUE,Q229=TRUE),COUNTIF(H229:T229,TRUE),"")</f>
        <v/>
      </c>
      <c r="D229" s="32">
        <v>2</v>
      </c>
      <c r="E229" s="33" t="s">
        <v>618</v>
      </c>
      <c r="F229" s="5" t="s">
        <v>789</v>
      </c>
      <c r="G229" s="35" t="s">
        <v>619</v>
      </c>
      <c r="H229" s="76" t="b">
        <v>0</v>
      </c>
      <c r="I229" s="35" t="s">
        <v>789</v>
      </c>
      <c r="J229" s="35" t="s">
        <v>620</v>
      </c>
      <c r="K229" s="76" t="b">
        <v>0</v>
      </c>
      <c r="L229" s="35" t="s">
        <v>789</v>
      </c>
      <c r="M229" s="35" t="s">
        <v>847</v>
      </c>
      <c r="N229" s="76" t="b">
        <v>0</v>
      </c>
      <c r="O229" s="35" t="s">
        <v>789</v>
      </c>
      <c r="P229" s="35" t="s">
        <v>249</v>
      </c>
      <c r="Q229" s="76" t="b">
        <v>0</v>
      </c>
      <c r="R229" s="35" t="s">
        <v>789</v>
      </c>
      <c r="S229" s="39" t="s">
        <v>789</v>
      </c>
      <c r="U229" s="29"/>
    </row>
    <row r="230" spans="2:21" s="9" customFormat="1" ht="22.5" customHeight="1">
      <c r="B230" s="14"/>
      <c r="C230" s="88" t="str">
        <f>IF(OR(H230=TRUE,K230=TRUE,N230=TRUE,Q230=TRUE,T230=TRUE,H231=TRUE,K231=TRUE),COUNTIF(H230:T231,TRUE),"")</f>
        <v/>
      </c>
      <c r="D230" s="93">
        <v>3</v>
      </c>
      <c r="E230" s="110" t="s">
        <v>621</v>
      </c>
      <c r="F230" s="5" t="s">
        <v>789</v>
      </c>
      <c r="G230" s="35" t="s">
        <v>622</v>
      </c>
      <c r="H230" s="76" t="b">
        <v>0</v>
      </c>
      <c r="I230" s="35" t="s">
        <v>789</v>
      </c>
      <c r="J230" s="35" t="s">
        <v>628</v>
      </c>
      <c r="K230" s="76" t="b">
        <v>0</v>
      </c>
      <c r="L230" s="35" t="s">
        <v>789</v>
      </c>
      <c r="M230" s="35" t="s">
        <v>822</v>
      </c>
      <c r="N230" s="76" t="b">
        <v>0</v>
      </c>
      <c r="O230" s="35" t="s">
        <v>789</v>
      </c>
      <c r="P230" s="35" t="s">
        <v>823</v>
      </c>
      <c r="Q230" s="76" t="b">
        <v>0</v>
      </c>
      <c r="R230" s="35" t="s">
        <v>789</v>
      </c>
      <c r="S230" s="39" t="s">
        <v>826</v>
      </c>
      <c r="T230" s="75" t="b">
        <v>0</v>
      </c>
      <c r="U230" s="29"/>
    </row>
    <row r="231" spans="2:21" s="9" customFormat="1" ht="22.5" customHeight="1">
      <c r="B231" s="14"/>
      <c r="C231" s="88"/>
      <c r="D231" s="94"/>
      <c r="E231" s="111"/>
      <c r="F231" s="6"/>
      <c r="G231" s="2" t="s">
        <v>840</v>
      </c>
      <c r="H231" s="73" t="b">
        <v>0</v>
      </c>
      <c r="I231" s="2"/>
      <c r="J231" s="2" t="s">
        <v>841</v>
      </c>
      <c r="K231" s="73" t="b">
        <v>0</v>
      </c>
      <c r="L231" s="2"/>
      <c r="M231" s="2"/>
      <c r="N231" s="2"/>
      <c r="O231" s="2"/>
      <c r="P231" s="2"/>
      <c r="Q231" s="2"/>
      <c r="R231" s="2"/>
      <c r="S231" s="43"/>
      <c r="U231" s="29"/>
    </row>
    <row r="232" spans="2:21" s="9" customFormat="1" ht="22.5" customHeight="1">
      <c r="B232" s="14"/>
      <c r="C232" s="71" t="str">
        <f>IF(H232=TRUE,COUNTIF(H232:T232,TRUE),"")</f>
        <v/>
      </c>
      <c r="D232" s="17">
        <v>4</v>
      </c>
      <c r="E232" s="33" t="s">
        <v>630</v>
      </c>
      <c r="F232" s="3" t="s">
        <v>789</v>
      </c>
      <c r="G232" s="4" t="s">
        <v>824</v>
      </c>
      <c r="H232" s="74" t="b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3"/>
      <c r="U232" s="29"/>
    </row>
    <row r="233" spans="2:21" s="9" customFormat="1" ht="22.5" customHeight="1">
      <c r="B233" s="14"/>
      <c r="C233" s="71" t="str">
        <f>IF(OR(H233=TRUE,K233=TRUE,N233=TRUE),COUNTIF(H233:T233,TRUE),"")</f>
        <v/>
      </c>
      <c r="D233" s="17">
        <v>5</v>
      </c>
      <c r="E233" s="33" t="s">
        <v>631</v>
      </c>
      <c r="F233" s="3" t="s">
        <v>789</v>
      </c>
      <c r="G233" s="4" t="s">
        <v>632</v>
      </c>
      <c r="H233" s="74" t="b">
        <v>0</v>
      </c>
      <c r="I233" s="4" t="s">
        <v>789</v>
      </c>
      <c r="J233" s="4" t="s">
        <v>633</v>
      </c>
      <c r="K233" s="74" t="b">
        <v>0</v>
      </c>
      <c r="L233" s="4" t="s">
        <v>789</v>
      </c>
      <c r="M233" s="4" t="s">
        <v>850</v>
      </c>
      <c r="N233" s="74" t="b">
        <v>0</v>
      </c>
      <c r="O233" s="4" t="s">
        <v>789</v>
      </c>
      <c r="P233" s="4"/>
      <c r="Q233" s="4"/>
      <c r="R233" s="4"/>
      <c r="S233" s="33"/>
      <c r="U233" s="29"/>
    </row>
    <row r="234" spans="2:21" s="9" customFormat="1" ht="22.5" customHeight="1">
      <c r="B234" s="14"/>
      <c r="C234" s="88" t="str">
        <f>IF(OR(H234=TRUE,K234=TRUE,N234=TRUE,Q234=TRUE,T234=TRUE,H235=TRUE,K235=TRUE,N235=TRUE,Q235=TRUE,T235=TRUE,H236=TRUE,K236=TRUE,N236=TRUE,Q236=TRUE,T236=TRUE,H237=TRUE,K237=TRUE,N237=TRUE),COUNTIF(H234:T237,TRUE),"")</f>
        <v/>
      </c>
      <c r="D234" s="93">
        <v>6</v>
      </c>
      <c r="E234" s="99" t="s">
        <v>634</v>
      </c>
      <c r="F234" s="5" t="s">
        <v>789</v>
      </c>
      <c r="G234" s="35" t="s">
        <v>635</v>
      </c>
      <c r="H234" s="76" t="b">
        <v>0</v>
      </c>
      <c r="I234" s="35" t="s">
        <v>789</v>
      </c>
      <c r="J234" s="35" t="s">
        <v>825</v>
      </c>
      <c r="K234" s="76" t="b">
        <v>0</v>
      </c>
      <c r="L234" s="35" t="s">
        <v>789</v>
      </c>
      <c r="M234" s="35" t="s">
        <v>637</v>
      </c>
      <c r="N234" s="76" t="b">
        <v>0</v>
      </c>
      <c r="O234" s="35" t="s">
        <v>789</v>
      </c>
      <c r="P234" s="35" t="s">
        <v>954</v>
      </c>
      <c r="Q234" s="76" t="b">
        <v>0</v>
      </c>
      <c r="R234" s="35" t="s">
        <v>789</v>
      </c>
      <c r="S234" s="54" t="s">
        <v>955</v>
      </c>
      <c r="T234" s="75" t="b">
        <v>0</v>
      </c>
      <c r="U234" s="29"/>
    </row>
    <row r="235" spans="2:21" s="9" customFormat="1" ht="22.5" customHeight="1">
      <c r="B235" s="19"/>
      <c r="C235" s="88"/>
      <c r="D235" s="102"/>
      <c r="E235" s="99"/>
      <c r="F235" s="6" t="s">
        <v>789</v>
      </c>
      <c r="G235" s="2" t="s">
        <v>636</v>
      </c>
      <c r="H235" s="73" t="b">
        <v>0</v>
      </c>
      <c r="I235" s="2" t="s">
        <v>789</v>
      </c>
      <c r="J235" s="2" t="s">
        <v>827</v>
      </c>
      <c r="K235" s="73" t="b">
        <v>0</v>
      </c>
      <c r="L235" s="2" t="s">
        <v>789</v>
      </c>
      <c r="M235" s="52" t="s">
        <v>828</v>
      </c>
      <c r="N235" s="73" t="b">
        <v>0</v>
      </c>
      <c r="O235" s="2" t="s">
        <v>789</v>
      </c>
      <c r="P235" s="2" t="s">
        <v>629</v>
      </c>
      <c r="Q235" s="73" t="b">
        <v>0</v>
      </c>
      <c r="R235" s="2" t="s">
        <v>789</v>
      </c>
      <c r="S235" s="43" t="s">
        <v>833</v>
      </c>
      <c r="T235" s="75" t="b">
        <v>0</v>
      </c>
      <c r="U235" s="29"/>
    </row>
    <row r="236" spans="2:21" s="9" customFormat="1" ht="22.5" customHeight="1">
      <c r="B236" s="14"/>
      <c r="C236" s="88"/>
      <c r="D236" s="102"/>
      <c r="E236" s="99"/>
      <c r="F236" s="6" t="s">
        <v>789</v>
      </c>
      <c r="G236" s="2" t="s">
        <v>834</v>
      </c>
      <c r="H236" s="73" t="b">
        <v>0</v>
      </c>
      <c r="I236" s="2" t="s">
        <v>789</v>
      </c>
      <c r="J236" s="2" t="s">
        <v>627</v>
      </c>
      <c r="K236" s="73" t="b">
        <v>0</v>
      </c>
      <c r="L236" s="2" t="s">
        <v>789</v>
      </c>
      <c r="M236" s="2" t="s">
        <v>280</v>
      </c>
      <c r="N236" s="73" t="b">
        <v>0</v>
      </c>
      <c r="O236" s="2" t="s">
        <v>789</v>
      </c>
      <c r="P236" s="2" t="s">
        <v>835</v>
      </c>
      <c r="Q236" s="73" t="b">
        <v>0</v>
      </c>
      <c r="R236" s="2" t="s">
        <v>789</v>
      </c>
      <c r="S236" s="43" t="s">
        <v>836</v>
      </c>
      <c r="T236" s="75" t="b">
        <v>0</v>
      </c>
      <c r="U236" s="29"/>
    </row>
    <row r="237" spans="2:21" s="9" customFormat="1" ht="22.5" customHeight="1">
      <c r="B237" s="14"/>
      <c r="C237" s="88"/>
      <c r="D237" s="94"/>
      <c r="E237" s="99"/>
      <c r="F237" s="41" t="s">
        <v>789</v>
      </c>
      <c r="G237" s="42" t="s">
        <v>837</v>
      </c>
      <c r="H237" s="77" t="b">
        <v>0</v>
      </c>
      <c r="I237" s="42"/>
      <c r="J237" s="42" t="s">
        <v>838</v>
      </c>
      <c r="K237" s="77" t="b">
        <v>0</v>
      </c>
      <c r="L237" s="42"/>
      <c r="M237" s="42" t="s">
        <v>839</v>
      </c>
      <c r="N237" s="77" t="b">
        <v>0</v>
      </c>
      <c r="O237" s="42"/>
      <c r="P237" s="42"/>
      <c r="Q237" s="42"/>
      <c r="R237" s="42"/>
      <c r="S237" s="40"/>
      <c r="T237" s="25"/>
      <c r="U237" s="29"/>
    </row>
    <row r="238" spans="2:21" s="9" customFormat="1" ht="22.5" customHeight="1">
      <c r="B238" s="14"/>
      <c r="C238" s="88" t="str">
        <f>IF(OR(H238=TRUE,K238=TRUE,N238=TRUE,Q238=TRUE,T238=TRUE,H239=TRUE,K239=TRUE),COUNTIF(H238:T239,TRUE),"")</f>
        <v/>
      </c>
      <c r="D238" s="93">
        <v>7</v>
      </c>
      <c r="E238" s="99" t="s">
        <v>639</v>
      </c>
      <c r="F238" s="5" t="s">
        <v>789</v>
      </c>
      <c r="G238" s="47" t="s">
        <v>956</v>
      </c>
      <c r="H238" s="76" t="b">
        <v>0</v>
      </c>
      <c r="I238" s="35" t="s">
        <v>789</v>
      </c>
      <c r="J238" s="35" t="s">
        <v>842</v>
      </c>
      <c r="K238" s="76" t="b">
        <v>0</v>
      </c>
      <c r="L238" s="35" t="s">
        <v>789</v>
      </c>
      <c r="M238" s="35" t="s">
        <v>843</v>
      </c>
      <c r="N238" s="76" t="b">
        <v>0</v>
      </c>
      <c r="O238" s="35" t="s">
        <v>789</v>
      </c>
      <c r="P238" s="35" t="s">
        <v>844</v>
      </c>
      <c r="Q238" s="76" t="b">
        <v>0</v>
      </c>
      <c r="R238" s="35" t="s">
        <v>789</v>
      </c>
      <c r="S238" s="39" t="s">
        <v>845</v>
      </c>
      <c r="T238" s="75" t="b">
        <v>0</v>
      </c>
      <c r="U238" s="29"/>
    </row>
    <row r="239" spans="2:21" s="9" customFormat="1" ht="22.5" customHeight="1">
      <c r="B239" s="19"/>
      <c r="C239" s="89"/>
      <c r="D239" s="94"/>
      <c r="E239" s="99"/>
      <c r="F239" s="42" t="s">
        <v>789</v>
      </c>
      <c r="G239" s="42" t="s">
        <v>855</v>
      </c>
      <c r="H239" s="77" t="b">
        <v>0</v>
      </c>
      <c r="I239" s="42" t="s">
        <v>789</v>
      </c>
      <c r="J239" s="42" t="s">
        <v>846</v>
      </c>
      <c r="K239" s="77" t="b">
        <v>0</v>
      </c>
      <c r="L239" s="42" t="s">
        <v>789</v>
      </c>
      <c r="M239" s="45"/>
      <c r="N239" s="42"/>
      <c r="O239" s="42"/>
      <c r="P239" s="42"/>
      <c r="Q239" s="42"/>
      <c r="R239" s="42"/>
      <c r="S239" s="40"/>
      <c r="U239" s="29"/>
    </row>
    <row r="240" spans="2:21" s="9" customFormat="1" ht="22.5" customHeight="1">
      <c r="B240" s="14"/>
      <c r="C240" s="21">
        <v>6</v>
      </c>
      <c r="D240" s="100" t="s">
        <v>744</v>
      </c>
      <c r="E240" s="100"/>
      <c r="F240" s="100"/>
      <c r="G240" s="69" t="str">
        <f>IF(OR(H241=TRUE,K241=TRUE,N241=TRUE,H242=TRUE,K242=TRUE,N242=TRUE,Q242=TRUE),"申請あり","")</f>
        <v/>
      </c>
      <c r="H240" s="3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6"/>
      <c r="U240" s="29"/>
    </row>
    <row r="241" spans="2:21" s="9" customFormat="1" ht="22.5" customHeight="1">
      <c r="B241" s="14"/>
      <c r="C241" s="71" t="str">
        <f>IF(OR(H241=TRUE,K241=TRUE,N241=TRUE),COUNTIF(H241:T241,TRUE),"")</f>
        <v/>
      </c>
      <c r="D241" s="17">
        <v>1</v>
      </c>
      <c r="E241" s="33" t="s">
        <v>640</v>
      </c>
      <c r="F241" s="3" t="s">
        <v>789</v>
      </c>
      <c r="G241" s="4" t="s">
        <v>641</v>
      </c>
      <c r="H241" s="74" t="b">
        <v>0</v>
      </c>
      <c r="I241" s="4" t="s">
        <v>789</v>
      </c>
      <c r="J241" s="4" t="s">
        <v>878</v>
      </c>
      <c r="K241" s="74" t="b">
        <v>0</v>
      </c>
      <c r="L241" s="4"/>
      <c r="M241" s="4" t="s">
        <v>879</v>
      </c>
      <c r="N241" s="74" t="b">
        <v>0</v>
      </c>
      <c r="O241" s="4"/>
      <c r="P241" s="4"/>
      <c r="Q241" s="4"/>
      <c r="R241" s="4"/>
      <c r="S241" s="33"/>
      <c r="U241" s="29"/>
    </row>
    <row r="242" spans="2:21" s="9" customFormat="1" ht="22.5" customHeight="1">
      <c r="B242" s="14"/>
      <c r="C242" s="72" t="str">
        <f>IF(OR(H242=TRUE,K242=TRUE,N242=TRUE,Q242=TRUE),COUNTIF(H242:T242,TRUE),"")</f>
        <v/>
      </c>
      <c r="D242" s="17">
        <v>2</v>
      </c>
      <c r="E242" s="33" t="s">
        <v>642</v>
      </c>
      <c r="F242" s="3" t="s">
        <v>789</v>
      </c>
      <c r="G242" s="4" t="s">
        <v>643</v>
      </c>
      <c r="H242" s="74" t="b">
        <v>0</v>
      </c>
      <c r="I242" s="4" t="s">
        <v>789</v>
      </c>
      <c r="J242" s="4" t="s">
        <v>644</v>
      </c>
      <c r="K242" s="74" t="b">
        <v>0</v>
      </c>
      <c r="L242" s="4"/>
      <c r="M242" s="49" t="s">
        <v>856</v>
      </c>
      <c r="N242" s="81" t="b">
        <v>0</v>
      </c>
      <c r="O242" s="49"/>
      <c r="P242" s="49" t="s">
        <v>857</v>
      </c>
      <c r="Q242" s="74" t="b">
        <v>0</v>
      </c>
      <c r="R242" s="4"/>
      <c r="S242" s="33"/>
      <c r="U242" s="29"/>
    </row>
    <row r="243" spans="2:21" s="9" customFormat="1" ht="22.5" customHeight="1">
      <c r="B243" s="19"/>
      <c r="C243" s="21">
        <v>7</v>
      </c>
      <c r="D243" s="100" t="s">
        <v>745</v>
      </c>
      <c r="E243" s="100"/>
      <c r="F243" s="100"/>
      <c r="G243" s="69" t="str">
        <f>IF(OR(H244=TRUE,K244=TRUE,N244=TRUE,Q244=TRUE,H245=TRUE,H246=TRUE,H247=TRUE,K247=TRUE,K248=TRUE,H250=TRUE),"申請あり","")</f>
        <v/>
      </c>
      <c r="H243" s="31"/>
      <c r="I243" s="18"/>
      <c r="J243" s="15"/>
      <c r="K243" s="15"/>
      <c r="L243" s="15"/>
      <c r="M243" s="15"/>
      <c r="N243" s="15"/>
      <c r="O243" s="15"/>
      <c r="P243" s="15"/>
      <c r="Q243" s="15"/>
      <c r="R243" s="15"/>
      <c r="S243" s="16"/>
      <c r="U243" s="29"/>
    </row>
    <row r="244" spans="2:21" s="9" customFormat="1" ht="22.5" customHeight="1">
      <c r="B244" s="14"/>
      <c r="C244" s="71" t="str">
        <f>IF(OR(H244=TRUE,K244=TRUE,N244=TRUE,Q244=TRUE),COUNTIF(H244:T244,TRUE),"")</f>
        <v/>
      </c>
      <c r="D244" s="17">
        <v>1</v>
      </c>
      <c r="E244" s="33" t="s">
        <v>645</v>
      </c>
      <c r="F244" s="3" t="s">
        <v>789</v>
      </c>
      <c r="G244" s="4" t="s">
        <v>646</v>
      </c>
      <c r="H244" s="74" t="b">
        <v>0</v>
      </c>
      <c r="I244" s="4" t="s">
        <v>789</v>
      </c>
      <c r="J244" s="4" t="s">
        <v>647</v>
      </c>
      <c r="K244" s="74" t="b">
        <v>0</v>
      </c>
      <c r="L244" s="4" t="s">
        <v>789</v>
      </c>
      <c r="M244" s="4" t="s">
        <v>648</v>
      </c>
      <c r="N244" s="74" t="b">
        <v>0</v>
      </c>
      <c r="O244" s="4" t="s">
        <v>789</v>
      </c>
      <c r="P244" s="4" t="s">
        <v>649</v>
      </c>
      <c r="Q244" s="74" t="b">
        <v>0</v>
      </c>
      <c r="R244" s="4"/>
      <c r="S244" s="33"/>
      <c r="U244" s="29"/>
    </row>
    <row r="245" spans="2:21" s="9" customFormat="1" ht="22.5" customHeight="1">
      <c r="B245" s="19"/>
      <c r="C245" s="71" t="str">
        <f>IF(H245=TRUE,COUNTIF(H245:T245,TRUE),"")</f>
        <v/>
      </c>
      <c r="D245" s="17">
        <v>2</v>
      </c>
      <c r="E245" s="33" t="s">
        <v>650</v>
      </c>
      <c r="F245" s="3" t="s">
        <v>789</v>
      </c>
      <c r="G245" s="49" t="s">
        <v>957</v>
      </c>
      <c r="H245" s="74" t="b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3"/>
      <c r="U245" s="29"/>
    </row>
    <row r="246" spans="2:21" s="9" customFormat="1" ht="22.5" customHeight="1">
      <c r="B246" s="14"/>
      <c r="C246" s="71" t="str">
        <f>IF(H246=TRUE,COUNTIF(H246:T246,TRUE),"")</f>
        <v/>
      </c>
      <c r="D246" s="17">
        <v>3</v>
      </c>
      <c r="E246" s="33" t="s">
        <v>651</v>
      </c>
      <c r="F246" s="3" t="s">
        <v>789</v>
      </c>
      <c r="G246" s="4" t="s">
        <v>651</v>
      </c>
      <c r="H246" s="74" t="b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3"/>
      <c r="U246" s="29"/>
    </row>
    <row r="247" spans="2:21" s="9" customFormat="1" ht="22.5" customHeight="1">
      <c r="B247" s="14"/>
      <c r="C247" s="71" t="str">
        <f>IF(OR(H247=TRUE,K247=TRUE),COUNTIF(H247:T247,TRUE),"")</f>
        <v/>
      </c>
      <c r="D247" s="17">
        <v>4</v>
      </c>
      <c r="E247" s="33" t="s">
        <v>652</v>
      </c>
      <c r="F247" s="3" t="s">
        <v>789</v>
      </c>
      <c r="G247" s="4" t="s">
        <v>653</v>
      </c>
      <c r="H247" s="74" t="b">
        <v>0</v>
      </c>
      <c r="I247" s="4" t="s">
        <v>789</v>
      </c>
      <c r="J247" s="4" t="s">
        <v>654</v>
      </c>
      <c r="K247" s="74" t="b">
        <v>0</v>
      </c>
      <c r="L247" s="4"/>
      <c r="M247" s="4"/>
      <c r="N247" s="4"/>
      <c r="O247" s="4"/>
      <c r="P247" s="4"/>
      <c r="Q247" s="4"/>
      <c r="R247" s="4"/>
      <c r="S247" s="33"/>
      <c r="U247" s="29"/>
    </row>
    <row r="248" spans="2:21" s="9" customFormat="1" ht="22.5" customHeight="1">
      <c r="B248" s="19"/>
      <c r="C248" s="88" t="str">
        <f>IF(K248=TRUE,COUNTIF(H248:T248,TRUE),"")</f>
        <v/>
      </c>
      <c r="D248" s="93">
        <v>5</v>
      </c>
      <c r="E248" s="95" t="s">
        <v>655</v>
      </c>
      <c r="F248" s="5" t="s">
        <v>789</v>
      </c>
      <c r="G248" s="109" t="s">
        <v>656</v>
      </c>
      <c r="H248" s="109"/>
      <c r="I248" s="109"/>
      <c r="J248" s="109"/>
      <c r="K248" s="76" t="b">
        <v>0</v>
      </c>
      <c r="L248" s="35"/>
      <c r="M248" s="35"/>
      <c r="N248" s="36"/>
      <c r="O248" s="35"/>
      <c r="P248" s="35"/>
      <c r="Q248" s="35"/>
      <c r="R248" s="35"/>
      <c r="S248" s="39"/>
      <c r="U248" s="29"/>
    </row>
    <row r="249" spans="2:21" s="9" customFormat="1" ht="22.5" customHeight="1">
      <c r="B249" s="14"/>
      <c r="C249" s="88"/>
      <c r="D249" s="94"/>
      <c r="E249" s="96"/>
      <c r="F249" s="97" t="s">
        <v>786</v>
      </c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6"/>
      <c r="U249" s="29"/>
    </row>
    <row r="250" spans="2:21" s="9" customFormat="1" ht="22.5" customHeight="1">
      <c r="B250" s="14"/>
      <c r="C250" s="72" t="str">
        <f>IF(H250=TRUE,COUNTIF(H250:T250,TRUE),"")</f>
        <v/>
      </c>
      <c r="D250" s="17">
        <v>6</v>
      </c>
      <c r="E250" s="33" t="s">
        <v>658</v>
      </c>
      <c r="F250" s="3" t="s">
        <v>789</v>
      </c>
      <c r="G250" s="49" t="s">
        <v>657</v>
      </c>
      <c r="H250" s="74" t="b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3"/>
      <c r="U250" s="29"/>
    </row>
    <row r="251" spans="2:21" s="9" customFormat="1" ht="22.5" customHeight="1">
      <c r="B251" s="14"/>
      <c r="C251" s="21">
        <v>8</v>
      </c>
      <c r="D251" s="100" t="s">
        <v>746</v>
      </c>
      <c r="E251" s="100"/>
      <c r="F251" s="100"/>
      <c r="G251" s="69" t="str">
        <f>IF(OR(H252=TRUE,K252=TRUE,N252=TRUE,H253=TRUE,H254=TRUE,K254=TRUE,N254=TRUE,Q254=TRUE,T254=TRUE,H255=TRUE,K255=TRUE,N255=TRUE,Q255=TRUE,T255=TRUE,H256=TRUE,K256=TRUE,N256=TRUE,H257=TRUE,K257=TRUE,N257=TRUE,Q257=TRUE,T257=TRUE,H258=TRUE,K258=TRUE,N258=TRUE,Q258=TRUE,H259=TRUE,K259=TRUE,N259=TRUE,Q259=TRUE),"申請あり","")</f>
        <v/>
      </c>
      <c r="H251" s="3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6"/>
      <c r="U251" s="29"/>
    </row>
    <row r="252" spans="2:21" s="9" customFormat="1" ht="22.5" customHeight="1">
      <c r="B252" s="14"/>
      <c r="C252" s="71" t="str">
        <f>IF(OR(H252=TRUE,K252=TRUE,N252=TRUE),COUNTIF(H252:T252,TRUE),"")</f>
        <v/>
      </c>
      <c r="D252" s="17">
        <v>1</v>
      </c>
      <c r="E252" s="33" t="s">
        <v>659</v>
      </c>
      <c r="F252" s="3" t="s">
        <v>789</v>
      </c>
      <c r="G252" s="4" t="s">
        <v>659</v>
      </c>
      <c r="H252" s="74" t="b">
        <v>0</v>
      </c>
      <c r="I252" s="4" t="s">
        <v>789</v>
      </c>
      <c r="J252" s="4" t="s">
        <v>660</v>
      </c>
      <c r="K252" s="74" t="b">
        <v>0</v>
      </c>
      <c r="L252" s="4" t="s">
        <v>789</v>
      </c>
      <c r="M252" s="4" t="s">
        <v>661</v>
      </c>
      <c r="N252" s="74" t="b">
        <v>0</v>
      </c>
      <c r="O252" s="4"/>
      <c r="P252" s="4"/>
      <c r="Q252" s="4"/>
      <c r="R252" s="4"/>
      <c r="S252" s="33"/>
      <c r="U252" s="29"/>
    </row>
    <row r="253" spans="2:21" s="9" customFormat="1" ht="22.5" customHeight="1">
      <c r="B253" s="14"/>
      <c r="C253" s="71" t="str">
        <f>IF(H253=TRUE,COUNTIF(H253:T253,TRUE),"")</f>
        <v/>
      </c>
      <c r="D253" s="17">
        <v>2</v>
      </c>
      <c r="E253" s="33" t="s">
        <v>662</v>
      </c>
      <c r="F253" s="3" t="s">
        <v>789</v>
      </c>
      <c r="G253" s="4" t="s">
        <v>663</v>
      </c>
      <c r="H253" s="74" t="b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3"/>
      <c r="U253" s="29"/>
    </row>
    <row r="254" spans="2:21" s="9" customFormat="1" ht="22.5" customHeight="1">
      <c r="B254" s="14"/>
      <c r="C254" s="88" t="str">
        <f>IF(OR(H254=TRUE,K254=TRUE,N254=TRUE,Q254=TRUE,T254=TRUE,H255=TRUE,K255=TRUE,N255=TRUE,Q255=TRUE,T255=TRUE,H256=TRUE,K256=TRUE,N256=TRUE),COUNTIF(H254:T256,TRUE),"")</f>
        <v/>
      </c>
      <c r="D254" s="93">
        <v>3</v>
      </c>
      <c r="E254" s="110" t="s">
        <v>664</v>
      </c>
      <c r="F254" s="5" t="s">
        <v>789</v>
      </c>
      <c r="G254" s="35" t="s">
        <v>860</v>
      </c>
      <c r="H254" s="76" t="b">
        <v>0</v>
      </c>
      <c r="I254" s="35" t="s">
        <v>789</v>
      </c>
      <c r="J254" s="35" t="s">
        <v>859</v>
      </c>
      <c r="K254" s="76" t="b">
        <v>0</v>
      </c>
      <c r="L254" s="35" t="s">
        <v>789</v>
      </c>
      <c r="M254" s="35" t="s">
        <v>861</v>
      </c>
      <c r="N254" s="76" t="b">
        <v>0</v>
      </c>
      <c r="O254" s="35" t="s">
        <v>789</v>
      </c>
      <c r="P254" s="35" t="s">
        <v>862</v>
      </c>
      <c r="Q254" s="76" t="b">
        <v>0</v>
      </c>
      <c r="R254" s="35" t="s">
        <v>789</v>
      </c>
      <c r="S254" s="39" t="s">
        <v>863</v>
      </c>
      <c r="T254" s="75" t="b">
        <v>0</v>
      </c>
      <c r="U254" s="29"/>
    </row>
    <row r="255" spans="2:21" s="9" customFormat="1" ht="22.5" customHeight="1">
      <c r="B255" s="19"/>
      <c r="C255" s="88"/>
      <c r="D255" s="102"/>
      <c r="E255" s="112"/>
      <c r="F255" s="6" t="s">
        <v>789</v>
      </c>
      <c r="G255" s="2" t="s">
        <v>864</v>
      </c>
      <c r="H255" s="73" t="b">
        <v>0</v>
      </c>
      <c r="I255" s="2" t="s">
        <v>789</v>
      </c>
      <c r="J255" s="2" t="s">
        <v>865</v>
      </c>
      <c r="K255" s="73" t="b">
        <v>0</v>
      </c>
      <c r="L255" s="2" t="s">
        <v>789</v>
      </c>
      <c r="M255" s="2" t="s">
        <v>866</v>
      </c>
      <c r="N255" s="73" t="b">
        <v>0</v>
      </c>
      <c r="O255" s="2" t="s">
        <v>789</v>
      </c>
      <c r="P255" s="2" t="s">
        <v>867</v>
      </c>
      <c r="Q255" s="73" t="b">
        <v>0</v>
      </c>
      <c r="R255" s="2" t="s">
        <v>789</v>
      </c>
      <c r="S255" s="43" t="s">
        <v>868</v>
      </c>
      <c r="T255" s="75" t="b">
        <v>0</v>
      </c>
      <c r="U255" s="29"/>
    </row>
    <row r="256" spans="2:21" s="9" customFormat="1" ht="22.5" customHeight="1">
      <c r="B256" s="19"/>
      <c r="C256" s="88"/>
      <c r="D256" s="94"/>
      <c r="E256" s="111"/>
      <c r="F256" s="6" t="s">
        <v>789</v>
      </c>
      <c r="G256" s="2" t="s">
        <v>869</v>
      </c>
      <c r="H256" s="73" t="b">
        <v>0</v>
      </c>
      <c r="I256" s="2"/>
      <c r="J256" s="2" t="s">
        <v>870</v>
      </c>
      <c r="K256" s="73" t="b">
        <v>0</v>
      </c>
      <c r="L256" s="2"/>
      <c r="M256" s="2" t="s">
        <v>916</v>
      </c>
      <c r="N256" s="73" t="b">
        <v>0</v>
      </c>
      <c r="O256" s="2"/>
      <c r="P256" s="2"/>
      <c r="Q256" s="2"/>
      <c r="R256" s="2"/>
      <c r="S256" s="43"/>
      <c r="U256" s="29"/>
    </row>
    <row r="257" spans="2:21" s="9" customFormat="1" ht="22.5" customHeight="1">
      <c r="B257" s="14"/>
      <c r="C257" s="88" t="str">
        <f>IF(OR(H257=TRUE,K257=TRUE,N257=TRUE,Q257=TRUE,T257=TRUE,H258=TRUE,K258=TRUE,N258=TRUE,Q258=TRUE),COUNTIF(H257:T258,TRUE),"")</f>
        <v/>
      </c>
      <c r="D257" s="93">
        <v>4</v>
      </c>
      <c r="E257" s="113" t="s">
        <v>665</v>
      </c>
      <c r="F257" s="5" t="s">
        <v>789</v>
      </c>
      <c r="G257" s="35" t="s">
        <v>666</v>
      </c>
      <c r="H257" s="76" t="b">
        <v>0</v>
      </c>
      <c r="I257" s="35" t="s">
        <v>789</v>
      </c>
      <c r="J257" s="35" t="s">
        <v>667</v>
      </c>
      <c r="K257" s="76" t="b">
        <v>0</v>
      </c>
      <c r="L257" s="35" t="s">
        <v>789</v>
      </c>
      <c r="M257" s="35" t="s">
        <v>871</v>
      </c>
      <c r="N257" s="76" t="b">
        <v>0</v>
      </c>
      <c r="O257" s="35" t="s">
        <v>789</v>
      </c>
      <c r="P257" s="35" t="s">
        <v>670</v>
      </c>
      <c r="Q257" s="76" t="b">
        <v>0</v>
      </c>
      <c r="R257" s="35" t="s">
        <v>789</v>
      </c>
      <c r="S257" s="39" t="s">
        <v>671</v>
      </c>
      <c r="T257" s="75" t="b">
        <v>0</v>
      </c>
      <c r="U257" s="29"/>
    </row>
    <row r="258" spans="2:21" s="9" customFormat="1" ht="22.5" customHeight="1">
      <c r="B258" s="14"/>
      <c r="C258" s="88"/>
      <c r="D258" s="102"/>
      <c r="E258" s="114"/>
      <c r="F258" s="6" t="s">
        <v>789</v>
      </c>
      <c r="G258" s="2" t="s">
        <v>669</v>
      </c>
      <c r="H258" s="73" t="b">
        <v>0</v>
      </c>
      <c r="I258" s="2" t="s">
        <v>789</v>
      </c>
      <c r="J258" s="2" t="s">
        <v>668</v>
      </c>
      <c r="K258" s="73" t="b">
        <v>0</v>
      </c>
      <c r="L258" s="2" t="s">
        <v>789</v>
      </c>
      <c r="M258" s="2" t="s">
        <v>885</v>
      </c>
      <c r="N258" s="73" t="b">
        <v>0</v>
      </c>
      <c r="O258" s="2" t="s">
        <v>789</v>
      </c>
      <c r="P258" s="2" t="s">
        <v>958</v>
      </c>
      <c r="Q258" s="73" t="b">
        <v>0</v>
      </c>
      <c r="R258" s="2" t="s">
        <v>789</v>
      </c>
      <c r="S258" s="43" t="s">
        <v>789</v>
      </c>
      <c r="U258" s="29"/>
    </row>
    <row r="259" spans="2:21" s="9" customFormat="1" ht="22.5" customHeight="1">
      <c r="B259" s="19"/>
      <c r="C259" s="72" t="str">
        <f>IF(OR(H259=TRUE,K259=TRUE,N259=TRUE,Q259=TRUE),COUNTIF(H259:T259,TRUE),"")</f>
        <v/>
      </c>
      <c r="D259" s="17">
        <v>5</v>
      </c>
      <c r="E259" s="33" t="s">
        <v>672</v>
      </c>
      <c r="F259" s="3" t="s">
        <v>789</v>
      </c>
      <c r="G259" s="4" t="s">
        <v>673</v>
      </c>
      <c r="H259" s="74" t="b">
        <v>0</v>
      </c>
      <c r="I259" s="4" t="s">
        <v>789</v>
      </c>
      <c r="J259" s="4" t="s">
        <v>886</v>
      </c>
      <c r="K259" s="74" t="b">
        <v>0</v>
      </c>
      <c r="L259" s="4" t="s">
        <v>789</v>
      </c>
      <c r="M259" s="4" t="s">
        <v>674</v>
      </c>
      <c r="N259" s="74" t="b">
        <v>0</v>
      </c>
      <c r="O259" s="4" t="s">
        <v>789</v>
      </c>
      <c r="P259" s="49" t="s">
        <v>787</v>
      </c>
      <c r="Q259" s="74" t="b">
        <v>0</v>
      </c>
      <c r="R259" s="4"/>
      <c r="S259" s="33"/>
      <c r="U259" s="29"/>
    </row>
    <row r="260" spans="2:21" s="9" customFormat="1" ht="22.5" customHeight="1">
      <c r="B260" s="14"/>
      <c r="C260" s="21">
        <v>9</v>
      </c>
      <c r="D260" s="100" t="s">
        <v>747</v>
      </c>
      <c r="E260" s="100"/>
      <c r="F260" s="100"/>
      <c r="G260" s="69" t="str">
        <f>IF(OR(H261=TRUE,K261=TRUE),"申請あり","")</f>
        <v/>
      </c>
      <c r="H260" s="3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6"/>
      <c r="U260" s="29"/>
    </row>
    <row r="261" spans="2:21" s="9" customFormat="1" ht="22.5" customHeight="1">
      <c r="B261" s="14"/>
      <c r="C261" s="71" t="str">
        <f>IF(OR(H261=TRUE,K261=TRUE),COUNTIF(H261:T261,TRUE),"")</f>
        <v/>
      </c>
      <c r="D261" s="17">
        <v>1</v>
      </c>
      <c r="E261" s="33" t="s">
        <v>675</v>
      </c>
      <c r="F261" s="3" t="s">
        <v>789</v>
      </c>
      <c r="G261" s="4" t="s">
        <v>959</v>
      </c>
      <c r="H261" s="74" t="b">
        <v>0</v>
      </c>
      <c r="I261" s="4"/>
      <c r="J261" s="4" t="s">
        <v>890</v>
      </c>
      <c r="K261" s="74" t="b">
        <v>0</v>
      </c>
      <c r="L261" s="4"/>
      <c r="M261" s="4"/>
      <c r="N261" s="4"/>
      <c r="O261" s="4"/>
      <c r="P261" s="4"/>
      <c r="Q261" s="4"/>
      <c r="R261" s="4"/>
      <c r="S261" s="33"/>
      <c r="U261" s="29"/>
    </row>
    <row r="262" spans="2:21" s="9" customFormat="1" ht="22.5" customHeight="1">
      <c r="B262" s="14"/>
      <c r="C262" s="21">
        <v>10</v>
      </c>
      <c r="D262" s="100" t="s">
        <v>676</v>
      </c>
      <c r="E262" s="100"/>
      <c r="F262" s="100"/>
      <c r="G262" s="69" t="str">
        <f>IF(OR(H263=TRUE,K263=TRUE,H264=TRUE,K264=TRUE,N264=TRUE,Q264=TRUE,H265=TRUE,H266=TRUE,H267=TRUE,K267=TRUE),"申請あり","")</f>
        <v/>
      </c>
      <c r="H262" s="3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6"/>
      <c r="U262" s="29"/>
    </row>
    <row r="263" spans="2:21" s="9" customFormat="1" ht="22.5" customHeight="1">
      <c r="B263" s="19"/>
      <c r="C263" s="71" t="str">
        <f>IF(OR(H263=TRUE,K263=TRUE),COUNTIF(H263:T263,TRUE),"")</f>
        <v/>
      </c>
      <c r="D263" s="17">
        <v>1</v>
      </c>
      <c r="E263" s="33" t="s">
        <v>677</v>
      </c>
      <c r="F263" s="3" t="s">
        <v>789</v>
      </c>
      <c r="G263" s="4" t="s">
        <v>872</v>
      </c>
      <c r="H263" s="74" t="b">
        <v>0</v>
      </c>
      <c r="I263" s="4"/>
      <c r="J263" s="4" t="s">
        <v>873</v>
      </c>
      <c r="K263" s="74" t="b">
        <v>0</v>
      </c>
      <c r="L263" s="4"/>
      <c r="M263" s="4"/>
      <c r="N263" s="4"/>
      <c r="O263" s="4"/>
      <c r="P263" s="4"/>
      <c r="Q263" s="4"/>
      <c r="R263" s="4"/>
      <c r="S263" s="33"/>
      <c r="U263" s="29"/>
    </row>
    <row r="264" spans="2:21" s="9" customFormat="1" ht="22.5" customHeight="1">
      <c r="B264" s="14"/>
      <c r="C264" s="71" t="str">
        <f>IF(OR(H264=TRUE,K264=TRUE,N264=TRUE,Q264=TRUE),COUNTIF(H264:T264,TRUE),"")</f>
        <v/>
      </c>
      <c r="D264" s="17">
        <v>2</v>
      </c>
      <c r="E264" s="33" t="s">
        <v>678</v>
      </c>
      <c r="F264" s="3" t="s">
        <v>789</v>
      </c>
      <c r="G264" s="4" t="s">
        <v>679</v>
      </c>
      <c r="H264" s="74" t="b">
        <v>0</v>
      </c>
      <c r="I264" s="4" t="s">
        <v>789</v>
      </c>
      <c r="J264" s="4" t="s">
        <v>874</v>
      </c>
      <c r="K264" s="74" t="b">
        <v>0</v>
      </c>
      <c r="L264" s="4" t="s">
        <v>789</v>
      </c>
      <c r="M264" s="4" t="s">
        <v>875</v>
      </c>
      <c r="N264" s="74" t="b">
        <v>0</v>
      </c>
      <c r="O264" s="4"/>
      <c r="P264" s="4" t="s">
        <v>876</v>
      </c>
      <c r="Q264" s="74" t="b">
        <v>0</v>
      </c>
      <c r="R264" s="4"/>
      <c r="S264" s="33"/>
      <c r="U264" s="29"/>
    </row>
    <row r="265" spans="2:21" s="9" customFormat="1" ht="22.5" customHeight="1">
      <c r="B265" s="14"/>
      <c r="C265" s="71" t="str">
        <f>IF(H265=TRUE,COUNTIF(H265:T265,TRUE),"")</f>
        <v/>
      </c>
      <c r="D265" s="17">
        <v>3</v>
      </c>
      <c r="E265" s="33" t="s">
        <v>680</v>
      </c>
      <c r="F265" s="3" t="s">
        <v>789</v>
      </c>
      <c r="G265" s="4" t="s">
        <v>877</v>
      </c>
      <c r="H265" s="74" t="b">
        <v>0</v>
      </c>
      <c r="I265" s="4" t="s">
        <v>789</v>
      </c>
      <c r="J265" s="4" t="s">
        <v>789</v>
      </c>
      <c r="K265" s="4"/>
      <c r="L265" s="4"/>
      <c r="M265" s="4"/>
      <c r="N265" s="4"/>
      <c r="O265" s="4"/>
      <c r="P265" s="4"/>
      <c r="Q265" s="4"/>
      <c r="R265" s="4"/>
      <c r="S265" s="33"/>
      <c r="U265" s="29"/>
    </row>
    <row r="266" spans="2:21" s="9" customFormat="1" ht="22.5" customHeight="1">
      <c r="B266" s="14"/>
      <c r="C266" s="71" t="str">
        <f>IF(H266=TRUE,COUNTIF(H266:T266,TRUE),"")</f>
        <v/>
      </c>
      <c r="D266" s="17">
        <v>4</v>
      </c>
      <c r="E266" s="33" t="s">
        <v>681</v>
      </c>
      <c r="F266" s="3" t="s">
        <v>789</v>
      </c>
      <c r="G266" s="4" t="s">
        <v>960</v>
      </c>
      <c r="H266" s="74" t="b"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3"/>
      <c r="U266" s="29"/>
    </row>
    <row r="267" spans="2:21" s="9" customFormat="1" ht="22.5" customHeight="1">
      <c r="B267" s="14"/>
      <c r="C267" s="72" t="str">
        <f>IF(OR(H267=TRUE,K267=TRUE),COUNTIF(H267:T267,TRUE),"")</f>
        <v/>
      </c>
      <c r="D267" s="17">
        <v>5</v>
      </c>
      <c r="E267" s="33" t="s">
        <v>682</v>
      </c>
      <c r="F267" s="3" t="s">
        <v>789</v>
      </c>
      <c r="G267" s="4" t="s">
        <v>683</v>
      </c>
      <c r="H267" s="74" t="b">
        <v>0</v>
      </c>
      <c r="I267" s="4" t="s">
        <v>789</v>
      </c>
      <c r="J267" s="4" t="s">
        <v>684</v>
      </c>
      <c r="K267" s="74" t="b">
        <v>0</v>
      </c>
      <c r="L267" s="4"/>
      <c r="M267" s="4"/>
      <c r="N267" s="4"/>
      <c r="O267" s="4"/>
      <c r="P267" s="4"/>
      <c r="Q267" s="4"/>
      <c r="R267" s="4"/>
      <c r="S267" s="33"/>
      <c r="U267" s="29"/>
    </row>
    <row r="268" spans="2:21" s="9" customFormat="1" ht="22.5" customHeight="1">
      <c r="B268" s="19"/>
      <c r="C268" s="21">
        <v>11</v>
      </c>
      <c r="D268" s="100" t="s">
        <v>748</v>
      </c>
      <c r="E268" s="100"/>
      <c r="F268" s="100"/>
      <c r="G268" s="69" t="str">
        <f>IF(OR(H269=TRUE,H270=TRUE,H271=TRUE),"申請あり","")</f>
        <v/>
      </c>
      <c r="H268" s="3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6"/>
      <c r="U268" s="29"/>
    </row>
    <row r="269" spans="2:21" s="9" customFormat="1" ht="22.5" customHeight="1">
      <c r="B269" s="19"/>
      <c r="C269" s="71" t="str">
        <f>IF(H269=TRUE,COUNTIF(H269:T269,TRUE),"")</f>
        <v/>
      </c>
      <c r="D269" s="24">
        <v>1</v>
      </c>
      <c r="E269" s="33" t="s">
        <v>685</v>
      </c>
      <c r="F269" s="3" t="s">
        <v>789</v>
      </c>
      <c r="G269" s="4" t="s">
        <v>961</v>
      </c>
      <c r="H269" s="74" t="b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3"/>
      <c r="U269" s="29"/>
    </row>
    <row r="270" spans="2:21" s="9" customFormat="1" ht="22.5" customHeight="1">
      <c r="B270" s="14"/>
      <c r="C270" s="71" t="str">
        <f>IF(H270=TRUE,COUNTIF(H270:T270,TRUE),"")</f>
        <v/>
      </c>
      <c r="D270" s="24">
        <v>2</v>
      </c>
      <c r="E270" s="33" t="s">
        <v>686</v>
      </c>
      <c r="F270" s="3" t="s">
        <v>789</v>
      </c>
      <c r="G270" s="4" t="s">
        <v>962</v>
      </c>
      <c r="H270" s="74" t="b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3"/>
      <c r="U270" s="29"/>
    </row>
    <row r="271" spans="2:21" s="9" customFormat="1" ht="22.5" customHeight="1">
      <c r="B271" s="14"/>
      <c r="C271" s="72" t="str">
        <f>IF(H271=TRUE,COUNTIF(H271:T271,TRUE),"")</f>
        <v/>
      </c>
      <c r="D271" s="17">
        <v>3</v>
      </c>
      <c r="E271" s="33" t="s">
        <v>687</v>
      </c>
      <c r="F271" s="3" t="s">
        <v>789</v>
      </c>
      <c r="G271" s="4" t="s">
        <v>963</v>
      </c>
      <c r="H271" s="74" t="b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3"/>
      <c r="U271" s="29"/>
    </row>
    <row r="272" spans="2:21" s="9" customFormat="1" ht="22.5" customHeight="1">
      <c r="B272" s="14"/>
      <c r="C272" s="21">
        <v>12</v>
      </c>
      <c r="D272" s="100" t="s">
        <v>749</v>
      </c>
      <c r="E272" s="100"/>
      <c r="F272" s="100"/>
      <c r="G272" s="69" t="str">
        <f>IF(OR(H273=TRUE,K273=TRUE,N273=TRUE,H274=TRUE,K274=TRUE,H275=TRUE,K275=TRUE,N275=TRUE,Q275=TRUE,H276=TRUE,K276=TRUE,N276=TRUE,Q276=TRUE,T276=TRUE,H277=TRUE,K277=TRUE,N277=TRUE,Q277=TRUE,H278=TRUE,K278=TRUE,N278=TRUE,Q278=TRUE,T278=TRUE,H279=TRUE,K279=TRUE,N279=TRUE,Q279=TRUE,T279=TRUE,H280=TRUE,K280=TRUE,N280=TRUE,H281=TRUE,K281=TRUE,N281=TRUE,Q281=TRUE,T281=TRUE,H282=TRUE,K282=TRUE,N282=TRUE,H283=TRUE,K283=TRUE,N283=TRUE,Q283=TRUE,T283=TRUE,H284=TRUE,K284=TRUE,N284=TRUE,Q284=TRUE,T284=TRUE,H285=TRUE,K285=TRUE),"申請あり","")</f>
        <v/>
      </c>
      <c r="H272" s="37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6"/>
    </row>
    <row r="273" spans="1:20" s="9" customFormat="1" ht="22.5" customHeight="1">
      <c r="B273" s="14"/>
      <c r="C273" s="71" t="str">
        <f>IF(OR(H273=TRUE,K273=TRUE,N273=TRUE),COUNTIF(H273:T273,TRUE),"")</f>
        <v/>
      </c>
      <c r="D273" s="17">
        <v>1</v>
      </c>
      <c r="E273" s="33" t="s">
        <v>688</v>
      </c>
      <c r="F273" s="3" t="s">
        <v>789</v>
      </c>
      <c r="G273" s="4" t="s">
        <v>689</v>
      </c>
      <c r="H273" s="74" t="b">
        <v>0</v>
      </c>
      <c r="I273" s="4" t="s">
        <v>789</v>
      </c>
      <c r="J273" s="4" t="s">
        <v>913</v>
      </c>
      <c r="K273" s="74" t="b">
        <v>0</v>
      </c>
      <c r="L273" s="4"/>
      <c r="M273" s="4" t="s">
        <v>914</v>
      </c>
      <c r="N273" s="74" t="b">
        <v>0</v>
      </c>
      <c r="O273" s="4"/>
      <c r="P273" s="4"/>
      <c r="Q273" s="4"/>
      <c r="R273" s="4"/>
      <c r="S273" s="33"/>
    </row>
    <row r="274" spans="1:20" s="9" customFormat="1" ht="22.5" customHeight="1">
      <c r="B274" s="19"/>
      <c r="C274" s="71" t="str">
        <f>IF(OR(H274=TRUE,K274=TRUE),COUNTIF(H274:T274,TRUE),"")</f>
        <v/>
      </c>
      <c r="D274" s="17">
        <v>2</v>
      </c>
      <c r="E274" s="33" t="s">
        <v>690</v>
      </c>
      <c r="F274" s="3" t="s">
        <v>789</v>
      </c>
      <c r="G274" s="4" t="s">
        <v>880</v>
      </c>
      <c r="H274" s="74" t="b">
        <v>0</v>
      </c>
      <c r="I274" s="4"/>
      <c r="J274" s="4" t="s">
        <v>881</v>
      </c>
      <c r="K274" s="74" t="b">
        <v>0</v>
      </c>
      <c r="L274" s="4"/>
      <c r="M274" s="4"/>
      <c r="N274" s="4"/>
      <c r="O274" s="4"/>
      <c r="P274" s="4"/>
      <c r="Q274" s="4"/>
      <c r="R274" s="4"/>
      <c r="S274" s="33"/>
    </row>
    <row r="275" spans="1:20" s="9" customFormat="1" ht="22.5" customHeight="1">
      <c r="B275" s="14"/>
      <c r="C275" s="71" t="str">
        <f>IF(OR(H275=TRUE,K275=TRUE,N275=TRUE,Q275=TRUE),COUNTIF(H275:T275,TRUE),"")</f>
        <v/>
      </c>
      <c r="D275" s="17">
        <v>3</v>
      </c>
      <c r="E275" s="33" t="s">
        <v>691</v>
      </c>
      <c r="F275" s="3" t="s">
        <v>789</v>
      </c>
      <c r="G275" s="4" t="s">
        <v>692</v>
      </c>
      <c r="H275" s="74" t="b">
        <v>0</v>
      </c>
      <c r="I275" s="4" t="s">
        <v>789</v>
      </c>
      <c r="J275" s="4" t="s">
        <v>693</v>
      </c>
      <c r="K275" s="74" t="b">
        <v>0</v>
      </c>
      <c r="L275" s="4" t="s">
        <v>789</v>
      </c>
      <c r="M275" s="4" t="s">
        <v>694</v>
      </c>
      <c r="N275" s="74" t="b">
        <v>0</v>
      </c>
      <c r="O275" s="4" t="s">
        <v>789</v>
      </c>
      <c r="P275" s="4" t="s">
        <v>695</v>
      </c>
      <c r="Q275" s="74" t="b">
        <v>0</v>
      </c>
      <c r="R275" s="4"/>
      <c r="S275" s="33"/>
    </row>
    <row r="276" spans="1:20" s="9" customFormat="1" ht="22.5" customHeight="1">
      <c r="B276" s="14"/>
      <c r="C276" s="71" t="str">
        <f>IF(OR(H276=TRUE,K276=TRUE,N276=TRUE,Q276=TRUE,T276=TRUE),COUNTIF(H276:T276,TRUE),"")</f>
        <v/>
      </c>
      <c r="D276" s="17">
        <v>4</v>
      </c>
      <c r="E276" s="33" t="s">
        <v>696</v>
      </c>
      <c r="F276" s="3" t="s">
        <v>789</v>
      </c>
      <c r="G276" s="4" t="s">
        <v>697</v>
      </c>
      <c r="H276" s="74" t="b">
        <v>0</v>
      </c>
      <c r="I276" s="4" t="s">
        <v>789</v>
      </c>
      <c r="J276" s="4" t="s">
        <v>698</v>
      </c>
      <c r="K276" s="74" t="b">
        <v>0</v>
      </c>
      <c r="L276" s="4" t="s">
        <v>789</v>
      </c>
      <c r="M276" s="4" t="s">
        <v>772</v>
      </c>
      <c r="N276" s="74" t="b">
        <v>0</v>
      </c>
      <c r="O276" s="4" t="s">
        <v>789</v>
      </c>
      <c r="P276" s="4" t="s">
        <v>882</v>
      </c>
      <c r="Q276" s="74" t="b">
        <v>0</v>
      </c>
      <c r="R276" s="4"/>
      <c r="S276" s="33" t="s">
        <v>883</v>
      </c>
      <c r="T276" s="75" t="b">
        <v>0</v>
      </c>
    </row>
    <row r="277" spans="1:20" s="9" customFormat="1" ht="22.5" customHeight="1">
      <c r="B277" s="14"/>
      <c r="C277" s="71" t="str">
        <f>IF(OR(H277=TRUE,K277=TRUE,N277=TRUE,Q277=TRUE),COUNTIF(H277:T277,TRUE),"")</f>
        <v/>
      </c>
      <c r="D277" s="17">
        <v>5</v>
      </c>
      <c r="E277" s="33" t="s">
        <v>699</v>
      </c>
      <c r="F277" s="3" t="s">
        <v>789</v>
      </c>
      <c r="G277" s="4" t="s">
        <v>700</v>
      </c>
      <c r="H277" s="74" t="b">
        <v>0</v>
      </c>
      <c r="I277" s="4" t="s">
        <v>789</v>
      </c>
      <c r="J277" s="4" t="s">
        <v>701</v>
      </c>
      <c r="K277" s="74" t="b">
        <v>0</v>
      </c>
      <c r="L277" s="4" t="s">
        <v>789</v>
      </c>
      <c r="M277" s="4" t="s">
        <v>884</v>
      </c>
      <c r="N277" s="74" t="b">
        <v>0</v>
      </c>
      <c r="O277" s="4" t="s">
        <v>789</v>
      </c>
      <c r="P277" s="4" t="s">
        <v>702</v>
      </c>
      <c r="Q277" s="74" t="b">
        <v>0</v>
      </c>
      <c r="R277" s="4"/>
      <c r="S277" s="33"/>
    </row>
    <row r="278" spans="1:20" s="9" customFormat="1" ht="22.5" customHeight="1">
      <c r="B278" s="14"/>
      <c r="C278" s="71" t="str">
        <f>IF(OR(H278=TRUE,K278=TRUE,N278=TRUE,Q278=TRUE,T278=TRUE),COUNTIF(H278:T278,TRUE),"")</f>
        <v/>
      </c>
      <c r="D278" s="32">
        <v>6</v>
      </c>
      <c r="E278" s="39" t="s">
        <v>703</v>
      </c>
      <c r="F278" s="5" t="s">
        <v>789</v>
      </c>
      <c r="G278" s="35" t="s">
        <v>704</v>
      </c>
      <c r="H278" s="76" t="b">
        <v>0</v>
      </c>
      <c r="I278" s="35" t="s">
        <v>789</v>
      </c>
      <c r="J278" s="35" t="s">
        <v>887</v>
      </c>
      <c r="K278" s="76" t="b">
        <v>0</v>
      </c>
      <c r="L278" s="35" t="s">
        <v>789</v>
      </c>
      <c r="M278" s="35" t="s">
        <v>888</v>
      </c>
      <c r="N278" s="76" t="b">
        <v>0</v>
      </c>
      <c r="O278" s="35" t="s">
        <v>789</v>
      </c>
      <c r="P278" s="35" t="s">
        <v>889</v>
      </c>
      <c r="Q278" s="76" t="b">
        <v>0</v>
      </c>
      <c r="R278" s="35" t="s">
        <v>789</v>
      </c>
      <c r="S278" s="39" t="s">
        <v>705</v>
      </c>
      <c r="T278" s="75" t="b">
        <v>0</v>
      </c>
    </row>
    <row r="279" spans="1:20" s="9" customFormat="1" ht="22.5" customHeight="1">
      <c r="B279" s="14"/>
      <c r="C279" s="88" t="str">
        <f>IF(OR(H279=TRUE,K279=TRUE,N279=TRUE,Q279=TRUE,T279=TRUE,H280=TRUE,K280=TRUE,N280=TRUE),COUNTIF(H279:T280,TRUE),"")</f>
        <v/>
      </c>
      <c r="D279" s="93">
        <v>7</v>
      </c>
      <c r="E279" s="99" t="s">
        <v>706</v>
      </c>
      <c r="F279" s="5" t="s">
        <v>789</v>
      </c>
      <c r="G279" s="35" t="s">
        <v>707</v>
      </c>
      <c r="H279" s="76" t="b">
        <v>0</v>
      </c>
      <c r="I279" s="35" t="s">
        <v>789</v>
      </c>
      <c r="J279" s="35" t="s">
        <v>708</v>
      </c>
      <c r="K279" s="76" t="b">
        <v>0</v>
      </c>
      <c r="L279" s="35" t="s">
        <v>789</v>
      </c>
      <c r="M279" s="35" t="s">
        <v>709</v>
      </c>
      <c r="N279" s="76" t="b">
        <v>0</v>
      </c>
      <c r="O279" s="35" t="s">
        <v>789</v>
      </c>
      <c r="P279" s="35" t="s">
        <v>710</v>
      </c>
      <c r="Q279" s="76" t="b">
        <v>0</v>
      </c>
      <c r="R279" s="35" t="s">
        <v>789</v>
      </c>
      <c r="S279" s="39" t="s">
        <v>711</v>
      </c>
      <c r="T279" s="75" t="b">
        <v>0</v>
      </c>
    </row>
    <row r="280" spans="1:20" s="9" customFormat="1" ht="22.5" customHeight="1">
      <c r="B280" s="14"/>
      <c r="C280" s="88"/>
      <c r="D280" s="94"/>
      <c r="E280" s="99"/>
      <c r="F280" s="41" t="s">
        <v>789</v>
      </c>
      <c r="G280" s="42" t="s">
        <v>712</v>
      </c>
      <c r="H280" s="77" t="b">
        <v>0</v>
      </c>
      <c r="I280" s="42" t="s">
        <v>789</v>
      </c>
      <c r="J280" s="42" t="s">
        <v>713</v>
      </c>
      <c r="K280" s="77" t="b">
        <v>0</v>
      </c>
      <c r="L280" s="42" t="s">
        <v>789</v>
      </c>
      <c r="M280" s="50" t="s">
        <v>714</v>
      </c>
      <c r="N280" s="77" t="b">
        <v>0</v>
      </c>
      <c r="O280" s="42"/>
      <c r="P280" s="42"/>
      <c r="Q280" s="42"/>
      <c r="R280" s="42"/>
      <c r="S280" s="40"/>
    </row>
    <row r="281" spans="1:20" s="9" customFormat="1" ht="22.5" customHeight="1">
      <c r="B281" s="14"/>
      <c r="C281" s="88" t="str">
        <f>IF(OR(H281=TRUE,K281=TRUE,N281=TRUE,Q281=TRUE,T281=TRUE,H282=TRUE,K282=TRUE,N282=TRUE),COUNTIF(H281:T282,TRUE),"")</f>
        <v/>
      </c>
      <c r="D281" s="93">
        <v>8</v>
      </c>
      <c r="E281" s="99" t="s">
        <v>715</v>
      </c>
      <c r="F281" s="5" t="s">
        <v>789</v>
      </c>
      <c r="G281" s="35" t="s">
        <v>551</v>
      </c>
      <c r="H281" s="76" t="b">
        <v>0</v>
      </c>
      <c r="I281" s="35" t="s">
        <v>789</v>
      </c>
      <c r="J281" s="35" t="s">
        <v>60</v>
      </c>
      <c r="K281" s="76" t="b">
        <v>0</v>
      </c>
      <c r="L281" s="35" t="s">
        <v>789</v>
      </c>
      <c r="M281" s="35" t="s">
        <v>156</v>
      </c>
      <c r="N281" s="76" t="b">
        <v>0</v>
      </c>
      <c r="O281" s="35" t="s">
        <v>789</v>
      </c>
      <c r="P281" s="35" t="s">
        <v>716</v>
      </c>
      <c r="Q281" s="76" t="b">
        <v>0</v>
      </c>
      <c r="R281" s="35" t="s">
        <v>789</v>
      </c>
      <c r="S281" s="39" t="s">
        <v>717</v>
      </c>
      <c r="T281" s="75" t="b">
        <v>0</v>
      </c>
    </row>
    <row r="282" spans="1:20" s="9" customFormat="1" ht="22.5" customHeight="1">
      <c r="B282" s="19"/>
      <c r="C282" s="88"/>
      <c r="D282" s="94"/>
      <c r="E282" s="99"/>
      <c r="F282" s="41" t="s">
        <v>789</v>
      </c>
      <c r="G282" s="66" t="s">
        <v>915</v>
      </c>
      <c r="H282" s="77" t="b">
        <v>0</v>
      </c>
      <c r="I282" s="42" t="s">
        <v>789</v>
      </c>
      <c r="J282" s="42" t="s">
        <v>718</v>
      </c>
      <c r="K282" s="77" t="b">
        <v>0</v>
      </c>
      <c r="L282" s="42" t="s">
        <v>789</v>
      </c>
      <c r="M282" s="50" t="s">
        <v>964</v>
      </c>
      <c r="N282" s="77" t="b">
        <v>0</v>
      </c>
      <c r="O282" s="42"/>
      <c r="P282" s="42"/>
      <c r="Q282" s="42"/>
      <c r="R282" s="42"/>
      <c r="S282" s="40"/>
    </row>
    <row r="283" spans="1:20" s="9" customFormat="1" ht="22.5" customHeight="1">
      <c r="B283" s="14"/>
      <c r="C283" s="88" t="str">
        <f>IF(OR(H283=TRUE,K283=TRUE,N283=TRUE,Q283=TRUE,T283=TRUE,H284=TRUE,K284=TRUE,N284=TRUE,Q284=TRUE,T284=TRUE,H285=TRUE,K285=TRUE),COUNTIF(H283:T285,TRUE),"")</f>
        <v/>
      </c>
      <c r="D283" s="93">
        <v>9</v>
      </c>
      <c r="E283" s="110" t="s">
        <v>719</v>
      </c>
      <c r="F283" s="5" t="s">
        <v>789</v>
      </c>
      <c r="G283" s="47" t="s">
        <v>891</v>
      </c>
      <c r="H283" s="79" t="b">
        <v>0</v>
      </c>
      <c r="I283" s="47" t="s">
        <v>789</v>
      </c>
      <c r="J283" s="47" t="s">
        <v>892</v>
      </c>
      <c r="K283" s="79" t="b">
        <v>0</v>
      </c>
      <c r="L283" s="47" t="s">
        <v>789</v>
      </c>
      <c r="M283" s="47" t="s">
        <v>893</v>
      </c>
      <c r="N283" s="79" t="b">
        <v>0</v>
      </c>
      <c r="O283" s="47" t="s">
        <v>789</v>
      </c>
      <c r="P283" s="47" t="s">
        <v>894</v>
      </c>
      <c r="Q283" s="79" t="b">
        <v>0</v>
      </c>
      <c r="R283" s="47" t="s">
        <v>789</v>
      </c>
      <c r="S283" s="54" t="s">
        <v>965</v>
      </c>
      <c r="T283" s="75" t="b">
        <v>0</v>
      </c>
    </row>
    <row r="284" spans="1:20" s="9" customFormat="1" ht="22.5" customHeight="1">
      <c r="B284" s="14"/>
      <c r="C284" s="88"/>
      <c r="D284" s="102"/>
      <c r="E284" s="112"/>
      <c r="F284" s="6" t="s">
        <v>789</v>
      </c>
      <c r="G284" s="52" t="s">
        <v>895</v>
      </c>
      <c r="H284" s="82" t="b">
        <v>0</v>
      </c>
      <c r="I284" s="52" t="s">
        <v>789</v>
      </c>
      <c r="J284" s="52" t="s">
        <v>966</v>
      </c>
      <c r="K284" s="82" t="b">
        <v>0</v>
      </c>
      <c r="L284" s="52" t="s">
        <v>789</v>
      </c>
      <c r="M284" s="52" t="s">
        <v>896</v>
      </c>
      <c r="N284" s="82" t="b">
        <v>0</v>
      </c>
      <c r="O284" s="52" t="s">
        <v>789</v>
      </c>
      <c r="P284" s="52" t="s">
        <v>897</v>
      </c>
      <c r="Q284" s="82" t="b">
        <v>0</v>
      </c>
      <c r="R284" s="52" t="s">
        <v>789</v>
      </c>
      <c r="S284" s="57" t="s">
        <v>898</v>
      </c>
      <c r="T284" s="75" t="b">
        <v>0</v>
      </c>
    </row>
    <row r="285" spans="1:20" s="9" customFormat="1" ht="22.5" customHeight="1">
      <c r="B285" s="26"/>
      <c r="C285" s="89"/>
      <c r="D285" s="94"/>
      <c r="E285" s="111"/>
      <c r="F285" s="41" t="s">
        <v>789</v>
      </c>
      <c r="G285" s="50" t="s">
        <v>900</v>
      </c>
      <c r="H285" s="80" t="b">
        <v>0</v>
      </c>
      <c r="I285" s="50" t="s">
        <v>789</v>
      </c>
      <c r="J285" s="50" t="s">
        <v>788</v>
      </c>
      <c r="K285" s="80" t="b">
        <v>0</v>
      </c>
      <c r="L285" s="50" t="s">
        <v>789</v>
      </c>
      <c r="M285" s="50" t="s">
        <v>789</v>
      </c>
      <c r="N285" s="50"/>
      <c r="O285" s="50" t="s">
        <v>789</v>
      </c>
      <c r="P285" s="50" t="s">
        <v>789</v>
      </c>
      <c r="Q285" s="50"/>
      <c r="R285" s="50" t="s">
        <v>789</v>
      </c>
      <c r="S285" s="55" t="s">
        <v>789</v>
      </c>
    </row>
    <row r="286" spans="1:20" ht="15" customHeight="1">
      <c r="A286" s="9"/>
      <c r="B286" s="9"/>
      <c r="C286" s="9"/>
      <c r="D286" s="27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T286" s="9"/>
    </row>
    <row r="287" spans="1:20" ht="22.5" customHeight="1">
      <c r="A287" s="9"/>
    </row>
    <row r="289" spans="19:19" ht="22.5" customHeight="1">
      <c r="S289" s="9" t="s">
        <v>789</v>
      </c>
    </row>
  </sheetData>
  <sheetProtection password="B4B8" sheet="1" objects="1" scenarios="1"/>
  <mergeCells count="200">
    <mergeCell ref="D260:F260"/>
    <mergeCell ref="D251:F251"/>
    <mergeCell ref="D243:F243"/>
    <mergeCell ref="D240:F240"/>
    <mergeCell ref="D225:F225"/>
    <mergeCell ref="D254:D256"/>
    <mergeCell ref="E254:E256"/>
    <mergeCell ref="D257:D258"/>
    <mergeCell ref="E257:E258"/>
    <mergeCell ref="D248:D249"/>
    <mergeCell ref="E248:E249"/>
    <mergeCell ref="D281:D282"/>
    <mergeCell ref="E281:E282"/>
    <mergeCell ref="D283:D285"/>
    <mergeCell ref="E283:E285"/>
    <mergeCell ref="D279:D280"/>
    <mergeCell ref="E279:E280"/>
    <mergeCell ref="D272:F272"/>
    <mergeCell ref="D268:F268"/>
    <mergeCell ref="D262:F262"/>
    <mergeCell ref="D199:D200"/>
    <mergeCell ref="E199:E200"/>
    <mergeCell ref="D202:D203"/>
    <mergeCell ref="E202:E203"/>
    <mergeCell ref="D219:F219"/>
    <mergeCell ref="D208:F208"/>
    <mergeCell ref="D201:F201"/>
    <mergeCell ref="G248:J248"/>
    <mergeCell ref="F249:S249"/>
    <mergeCell ref="D234:D237"/>
    <mergeCell ref="E234:E237"/>
    <mergeCell ref="D238:D239"/>
    <mergeCell ref="E238:E239"/>
    <mergeCell ref="D226:D228"/>
    <mergeCell ref="E226:E228"/>
    <mergeCell ref="D230:D231"/>
    <mergeCell ref="E230:E231"/>
    <mergeCell ref="D210:D212"/>
    <mergeCell ref="E210:E212"/>
    <mergeCell ref="D194:F194"/>
    <mergeCell ref="C183:E183"/>
    <mergeCell ref="D191:D192"/>
    <mergeCell ref="E191:E192"/>
    <mergeCell ref="C193:E193"/>
    <mergeCell ref="C174:E174"/>
    <mergeCell ref="D176:D178"/>
    <mergeCell ref="E176:E178"/>
    <mergeCell ref="F178:S178"/>
    <mergeCell ref="D184:F184"/>
    <mergeCell ref="D175:F175"/>
    <mergeCell ref="C121:C122"/>
    <mergeCell ref="C123:C124"/>
    <mergeCell ref="C125:C127"/>
    <mergeCell ref="C130:C131"/>
    <mergeCell ref="C134:C135"/>
    <mergeCell ref="D115:D116"/>
    <mergeCell ref="D168:F168"/>
    <mergeCell ref="D159:D160"/>
    <mergeCell ref="E159:E160"/>
    <mergeCell ref="D164:D165"/>
    <mergeCell ref="E164:E165"/>
    <mergeCell ref="D149:D151"/>
    <mergeCell ref="E149:E151"/>
    <mergeCell ref="D157:F157"/>
    <mergeCell ref="D148:F148"/>
    <mergeCell ref="D144:F144"/>
    <mergeCell ref="D134:D135"/>
    <mergeCell ref="E134:E135"/>
    <mergeCell ref="D125:D127"/>
    <mergeCell ref="E125:E127"/>
    <mergeCell ref="D130:D131"/>
    <mergeCell ref="E130:E131"/>
    <mergeCell ref="D121:D122"/>
    <mergeCell ref="E121:E122"/>
    <mergeCell ref="D123:D124"/>
    <mergeCell ref="E123:E124"/>
    <mergeCell ref="D140:F140"/>
    <mergeCell ref="D136:F136"/>
    <mergeCell ref="D132:F132"/>
    <mergeCell ref="D128:F128"/>
    <mergeCell ref="D118:D120"/>
    <mergeCell ref="E118:E120"/>
    <mergeCell ref="D112:D114"/>
    <mergeCell ref="E112:E114"/>
    <mergeCell ref="F114:S114"/>
    <mergeCell ref="D117:F117"/>
    <mergeCell ref="D111:F111"/>
    <mergeCell ref="D108:F108"/>
    <mergeCell ref="C112:C114"/>
    <mergeCell ref="C115:C116"/>
    <mergeCell ref="C118:C120"/>
    <mergeCell ref="D105:D106"/>
    <mergeCell ref="E105:E106"/>
    <mergeCell ref="C85:C86"/>
    <mergeCell ref="D85:D86"/>
    <mergeCell ref="E85:E86"/>
    <mergeCell ref="D90:D91"/>
    <mergeCell ref="E90:E91"/>
    <mergeCell ref="C105:C106"/>
    <mergeCell ref="E115:E116"/>
    <mergeCell ref="D84:F84"/>
    <mergeCell ref="D102:F102"/>
    <mergeCell ref="D94:F94"/>
    <mergeCell ref="D87:F87"/>
    <mergeCell ref="D79:D80"/>
    <mergeCell ref="E79:E80"/>
    <mergeCell ref="D81:D82"/>
    <mergeCell ref="E81:E82"/>
    <mergeCell ref="C79:C80"/>
    <mergeCell ref="C81:C82"/>
    <mergeCell ref="C90:C91"/>
    <mergeCell ref="C99:C101"/>
    <mergeCell ref="D99:D101"/>
    <mergeCell ref="E99:E101"/>
    <mergeCell ref="C73:C74"/>
    <mergeCell ref="D73:D74"/>
    <mergeCell ref="E73:E74"/>
    <mergeCell ref="D77:D78"/>
    <mergeCell ref="E77:E78"/>
    <mergeCell ref="D75:F75"/>
    <mergeCell ref="D72:F72"/>
    <mergeCell ref="D61:D62"/>
    <mergeCell ref="E61:E62"/>
    <mergeCell ref="D65:D70"/>
    <mergeCell ref="E65:E70"/>
    <mergeCell ref="C65:C70"/>
    <mergeCell ref="C77:C78"/>
    <mergeCell ref="D63:F63"/>
    <mergeCell ref="D35:F35"/>
    <mergeCell ref="D50:D51"/>
    <mergeCell ref="E50:E51"/>
    <mergeCell ref="D59:D60"/>
    <mergeCell ref="E59:E60"/>
    <mergeCell ref="D58:F58"/>
    <mergeCell ref="D52:F52"/>
    <mergeCell ref="D45:D46"/>
    <mergeCell ref="E45:E46"/>
    <mergeCell ref="D47:D48"/>
    <mergeCell ref="E47:E48"/>
    <mergeCell ref="C36:C37"/>
    <mergeCell ref="D36:D37"/>
    <mergeCell ref="E36:E37"/>
    <mergeCell ref="C59:C60"/>
    <mergeCell ref="C61:C62"/>
    <mergeCell ref="C39:C40"/>
    <mergeCell ref="D39:D40"/>
    <mergeCell ref="E39:E40"/>
    <mergeCell ref="D41:F41"/>
    <mergeCell ref="D38:F38"/>
    <mergeCell ref="C45:C46"/>
    <mergeCell ref="C47:C48"/>
    <mergeCell ref="C50:C51"/>
    <mergeCell ref="D29:D30"/>
    <mergeCell ref="E29:E30"/>
    <mergeCell ref="D19:F19"/>
    <mergeCell ref="D16:F16"/>
    <mergeCell ref="C23:C24"/>
    <mergeCell ref="C26:C27"/>
    <mergeCell ref="C29:C30"/>
    <mergeCell ref="D32:D33"/>
    <mergeCell ref="E32:E33"/>
    <mergeCell ref="D23:D24"/>
    <mergeCell ref="E23:E24"/>
    <mergeCell ref="D26:D27"/>
    <mergeCell ref="E26:E27"/>
    <mergeCell ref="D28:F28"/>
    <mergeCell ref="C32:C33"/>
    <mergeCell ref="E14:E15"/>
    <mergeCell ref="D9:F9"/>
    <mergeCell ref="D5:F5"/>
    <mergeCell ref="C11:C12"/>
    <mergeCell ref="C14:C15"/>
    <mergeCell ref="D22:F22"/>
    <mergeCell ref="C20:C21"/>
    <mergeCell ref="D20:D21"/>
    <mergeCell ref="E20:E21"/>
    <mergeCell ref="E2:P2"/>
    <mergeCell ref="C254:C256"/>
    <mergeCell ref="C257:C258"/>
    <mergeCell ref="C279:C280"/>
    <mergeCell ref="C281:C282"/>
    <mergeCell ref="C283:C285"/>
    <mergeCell ref="C149:C151"/>
    <mergeCell ref="C159:C160"/>
    <mergeCell ref="C164:C165"/>
    <mergeCell ref="C176:C178"/>
    <mergeCell ref="C191:C192"/>
    <mergeCell ref="C199:C200"/>
    <mergeCell ref="C202:C203"/>
    <mergeCell ref="C210:C212"/>
    <mergeCell ref="C226:C228"/>
    <mergeCell ref="C230:C231"/>
    <mergeCell ref="C234:C237"/>
    <mergeCell ref="C238:C239"/>
    <mergeCell ref="C248:C249"/>
    <mergeCell ref="C4:E4"/>
    <mergeCell ref="D11:D12"/>
    <mergeCell ref="E11:E12"/>
    <mergeCell ref="F12:S12"/>
    <mergeCell ref="D14:D15"/>
  </mergeCells>
  <phoneticPr fontId="1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Footer xml:space="preserve">&amp;C&amp;P / &amp;N </oddFooter>
  </headerFooter>
  <rowBreaks count="3" manualBreakCount="3">
    <brk id="51" max="16383" man="1"/>
    <brk id="101" max="16383" man="1"/>
    <brk id="2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561975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9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12</xdr:col>
                    <xdr:colOff>514350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28575</xdr:rowOff>
                  </from>
                  <to>
                    <xdr:col>15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18</xdr:col>
                    <xdr:colOff>466725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6</xdr:col>
                    <xdr:colOff>581025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19050</xdr:rowOff>
                  </from>
                  <to>
                    <xdr:col>9</xdr:col>
                    <xdr:colOff>600075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28575</xdr:rowOff>
                  </from>
                  <to>
                    <xdr:col>6</xdr:col>
                    <xdr:colOff>628650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9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</xdr:rowOff>
                  </from>
                  <to>
                    <xdr:col>9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15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38100</xdr:rowOff>
                  </from>
                  <to>
                    <xdr:col>18</xdr:col>
                    <xdr:colOff>504825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6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9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9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</xdr:rowOff>
                  </from>
                  <to>
                    <xdr:col>12</xdr:col>
                    <xdr:colOff>495300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18</xdr:col>
                    <xdr:colOff>504825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6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6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6</xdr:col>
                    <xdr:colOff>504825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9</xdr:col>
                    <xdr:colOff>495300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15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9525</xdr:rowOff>
                  </from>
                  <to>
                    <xdr:col>15</xdr:col>
                    <xdr:colOff>495300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19050</xdr:rowOff>
                  </from>
                  <to>
                    <xdr:col>18</xdr:col>
                    <xdr:colOff>504825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514350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9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495300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38100</xdr:rowOff>
                  </from>
                  <to>
                    <xdr:col>12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19050</xdr:rowOff>
                  </from>
                  <to>
                    <xdr:col>15</xdr:col>
                    <xdr:colOff>495300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28575</xdr:rowOff>
                  </from>
                  <to>
                    <xdr:col>18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6</xdr:col>
                    <xdr:colOff>514350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9</xdr:col>
                    <xdr:colOff>495300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15</xdr:col>
                    <xdr:colOff>495300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18</xdr:col>
                    <xdr:colOff>504825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28575</xdr:rowOff>
                  </from>
                  <to>
                    <xdr:col>6</xdr:col>
                    <xdr:colOff>514350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28575</xdr:rowOff>
                  </from>
                  <to>
                    <xdr:col>12</xdr:col>
                    <xdr:colOff>504825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28575</xdr:rowOff>
                  </from>
                  <to>
                    <xdr:col>15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19050</xdr:rowOff>
                  </from>
                  <to>
                    <xdr:col>18</xdr:col>
                    <xdr:colOff>504825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9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504825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9525</xdr:rowOff>
                  </from>
                  <to>
                    <xdr:col>15</xdr:col>
                    <xdr:colOff>495300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6</xdr:col>
                    <xdr:colOff>514350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514350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9</xdr:col>
                    <xdr:colOff>495300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12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15</xdr:col>
                    <xdr:colOff>495300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18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514350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</xdr:rowOff>
                  </from>
                  <to>
                    <xdr:col>9</xdr:col>
                    <xdr:colOff>495300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19050</xdr:rowOff>
                  </from>
                  <to>
                    <xdr:col>6</xdr:col>
                    <xdr:colOff>514350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9</xdr:col>
                    <xdr:colOff>495300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9</xdr:col>
                    <xdr:colOff>495300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12</xdr:col>
                    <xdr:colOff>504825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18</xdr:col>
                    <xdr:colOff>504825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495300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561975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9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12</xdr:col>
                    <xdr:colOff>571500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28575</xdr:rowOff>
                  </from>
                  <to>
                    <xdr:col>15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28575</xdr:rowOff>
                  </from>
                  <to>
                    <xdr:col>18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9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</xdr:rowOff>
                  </from>
                  <to>
                    <xdr:col>15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18</xdr:col>
                    <xdr:colOff>571500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561975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6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9</xdr:col>
                    <xdr:colOff>561975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12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28575</xdr:rowOff>
                  </from>
                  <to>
                    <xdr:col>18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6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19050</xdr:rowOff>
                  </from>
                  <to>
                    <xdr:col>6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6</xdr:col>
                    <xdr:colOff>561975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9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12</xdr:col>
                    <xdr:colOff>561975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19050</xdr:rowOff>
                  </from>
                  <to>
                    <xdr:col>15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19050</xdr:rowOff>
                  </from>
                  <to>
                    <xdr:col>18</xdr:col>
                    <xdr:colOff>571500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9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12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28575</xdr:rowOff>
                  </from>
                  <to>
                    <xdr:col>15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49</xdr:row>
                    <xdr:rowOff>28575</xdr:rowOff>
                  </from>
                  <to>
                    <xdr:col>18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19050</xdr:rowOff>
                  </from>
                  <to>
                    <xdr:col>6</xdr:col>
                    <xdr:colOff>561975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19050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28575</xdr:rowOff>
                  </from>
                  <to>
                    <xdr:col>9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9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19050</xdr:rowOff>
                  </from>
                  <to>
                    <xdr:col>12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6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9</xdr:col>
                    <xdr:colOff>561975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19050</xdr:rowOff>
                  </from>
                  <to>
                    <xdr:col>6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571500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6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19050</xdr:rowOff>
                  </from>
                  <to>
                    <xdr:col>9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19050</xdr:rowOff>
                  </from>
                  <to>
                    <xdr:col>12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28575</xdr:rowOff>
                  </from>
                  <to>
                    <xdr:col>15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9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28575</xdr:rowOff>
                  </from>
                  <to>
                    <xdr:col>12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571500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9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12</xdr:col>
                    <xdr:colOff>561975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19050</xdr:rowOff>
                  </from>
                  <to>
                    <xdr:col>12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19050</xdr:rowOff>
                  </from>
                  <to>
                    <xdr:col>15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28575</xdr:rowOff>
                  </from>
                  <to>
                    <xdr:col>18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19050</xdr:rowOff>
                  </from>
                  <to>
                    <xdr:col>6</xdr:col>
                    <xdr:colOff>561975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28575</xdr:rowOff>
                  </from>
                  <to>
                    <xdr:col>9</xdr:col>
                    <xdr:colOff>561975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12</xdr:col>
                    <xdr:colOff>561975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19050</xdr:rowOff>
                  </from>
                  <to>
                    <xdr:col>6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19050</xdr:rowOff>
                  </from>
                  <to>
                    <xdr:col>9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28575</xdr:rowOff>
                  </from>
                  <to>
                    <xdr:col>12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19050</xdr:rowOff>
                  </from>
                  <to>
                    <xdr:col>15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19050</xdr:rowOff>
                  </from>
                  <to>
                    <xdr:col>18</xdr:col>
                    <xdr:colOff>571500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6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19050</xdr:rowOff>
                  </from>
                  <to>
                    <xdr:col>6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6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38100</xdr:rowOff>
                  </from>
                  <to>
                    <xdr:col>9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9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9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9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19050</xdr:rowOff>
                  </from>
                  <to>
                    <xdr:col>12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38100</xdr:rowOff>
                  </from>
                  <to>
                    <xdr:col>15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19050</xdr:rowOff>
                  </from>
                  <to>
                    <xdr:col>15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28575</xdr:rowOff>
                  </from>
                  <to>
                    <xdr:col>15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19050</xdr:rowOff>
                  </from>
                  <to>
                    <xdr:col>15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28575</xdr:rowOff>
                  </from>
                  <to>
                    <xdr:col>18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18</xdr:col>
                    <xdr:colOff>571500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68</xdr:row>
                    <xdr:rowOff>28575</xdr:rowOff>
                  </from>
                  <to>
                    <xdr:col>18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19050</xdr:rowOff>
                  </from>
                  <to>
                    <xdr:col>6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9</xdr:col>
                    <xdr:colOff>561975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19050</xdr:rowOff>
                  </from>
                  <to>
                    <xdr:col>12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19050</xdr:rowOff>
                  </from>
                  <to>
                    <xdr:col>15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70</xdr:row>
                    <xdr:rowOff>19050</xdr:rowOff>
                  </from>
                  <to>
                    <xdr:col>18</xdr:col>
                    <xdr:colOff>571500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6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19050</xdr:rowOff>
                  </from>
                  <to>
                    <xdr:col>6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28575</xdr:rowOff>
                  </from>
                  <to>
                    <xdr:col>9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19050</xdr:rowOff>
                  </from>
                  <to>
                    <xdr:col>9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19050</xdr:rowOff>
                  </from>
                  <to>
                    <xdr:col>12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19050</xdr:rowOff>
                  </from>
                  <to>
                    <xdr:col>15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28575</xdr:rowOff>
                  </from>
                  <to>
                    <xdr:col>18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28575</xdr:rowOff>
                  </from>
                  <to>
                    <xdr:col>9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19050</xdr:rowOff>
                  </from>
                  <to>
                    <xdr:col>6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6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38100</xdr:rowOff>
                  </from>
                  <to>
                    <xdr:col>6</xdr:col>
                    <xdr:colOff>561975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19050</xdr:rowOff>
                  </from>
                  <to>
                    <xdr:col>9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12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</xdr:rowOff>
                  </from>
                  <to>
                    <xdr:col>12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38100</xdr:rowOff>
                  </from>
                  <to>
                    <xdr:col>18</xdr:col>
                    <xdr:colOff>561975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19050</xdr:rowOff>
                  </from>
                  <to>
                    <xdr:col>18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6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9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28575</xdr:rowOff>
                  </from>
                  <to>
                    <xdr:col>12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</xdr:rowOff>
                  </from>
                  <to>
                    <xdr:col>12</xdr:col>
                    <xdr:colOff>561975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28575</xdr:rowOff>
                  </from>
                  <to>
                    <xdr:col>15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78</xdr:row>
                    <xdr:rowOff>28575</xdr:rowOff>
                  </from>
                  <to>
                    <xdr:col>18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38100</xdr:rowOff>
                  </from>
                  <to>
                    <xdr:col>6</xdr:col>
                    <xdr:colOff>561975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19050</xdr:rowOff>
                  </from>
                  <to>
                    <xdr:col>6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9</xdr:col>
                    <xdr:colOff>561975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28575</xdr:rowOff>
                  </from>
                  <to>
                    <xdr:col>12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28575</xdr:rowOff>
                  </from>
                  <to>
                    <xdr:col>15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80</xdr:row>
                    <xdr:rowOff>28575</xdr:rowOff>
                  </from>
                  <to>
                    <xdr:col>18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561975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19050</xdr:rowOff>
                  </from>
                  <to>
                    <xdr:col>9</xdr:col>
                    <xdr:colOff>561975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6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19050</xdr:rowOff>
                  </from>
                  <to>
                    <xdr:col>6</xdr:col>
                    <xdr:colOff>561975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9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9</xdr:col>
                    <xdr:colOff>561975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28575</xdr:rowOff>
                  </from>
                  <to>
                    <xdr:col>12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9525</xdr:rowOff>
                  </from>
                  <to>
                    <xdr:col>12</xdr:col>
                    <xdr:colOff>561975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28575</xdr:rowOff>
                  </from>
                  <to>
                    <xdr:col>15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19050</xdr:rowOff>
                  </from>
                  <to>
                    <xdr:col>18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19050</xdr:rowOff>
                  </from>
                  <to>
                    <xdr:col>9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19050</xdr:rowOff>
                  </from>
                  <to>
                    <xdr:col>12</xdr:col>
                    <xdr:colOff>561975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6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28575</xdr:rowOff>
                  </from>
                  <to>
                    <xdr:col>9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9</xdr:col>
                    <xdr:colOff>561975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28575</xdr:rowOff>
                  </from>
                  <to>
                    <xdr:col>12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38100</xdr:rowOff>
                  </from>
                  <to>
                    <xdr:col>15</xdr:col>
                    <xdr:colOff>561975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18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28575</xdr:rowOff>
                  </from>
                  <to>
                    <xdr:col>9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19050</xdr:rowOff>
                  </from>
                  <to>
                    <xdr:col>12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19050</xdr:rowOff>
                  </from>
                  <to>
                    <xdr:col>15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28575</xdr:rowOff>
                  </from>
                  <to>
                    <xdr:col>18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19050</xdr:rowOff>
                  </from>
                  <to>
                    <xdr:col>15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19050</xdr:rowOff>
                  </from>
                  <to>
                    <xdr:col>18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9525</xdr:rowOff>
                  </from>
                  <to>
                    <xdr:col>6</xdr:col>
                    <xdr:colOff>561975</xdr:colOff>
                    <xdr:row>198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6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38100</xdr:rowOff>
                  </from>
                  <to>
                    <xdr:col>9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28575</xdr:rowOff>
                  </from>
                  <to>
                    <xdr:col>9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38100</xdr:rowOff>
                  </from>
                  <to>
                    <xdr:col>9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28575</xdr:rowOff>
                  </from>
                  <to>
                    <xdr:col>9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19050</xdr:rowOff>
                  </from>
                  <to>
                    <xdr:col>9</xdr:col>
                    <xdr:colOff>561975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196</xdr:row>
                    <xdr:rowOff>28575</xdr:rowOff>
                  </from>
                  <to>
                    <xdr:col>12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38100</xdr:rowOff>
                  </from>
                  <to>
                    <xdr:col>12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196</xdr:row>
                    <xdr:rowOff>38100</xdr:rowOff>
                  </from>
                  <to>
                    <xdr:col>15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28575</xdr:rowOff>
                  </from>
                  <to>
                    <xdr:col>15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196</xdr:row>
                    <xdr:rowOff>28575</xdr:rowOff>
                  </from>
                  <to>
                    <xdr:col>18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198</xdr:row>
                    <xdr:rowOff>28575</xdr:rowOff>
                  </from>
                  <to>
                    <xdr:col>18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38100</xdr:rowOff>
                  </from>
                  <to>
                    <xdr:col>6</xdr:col>
                    <xdr:colOff>561975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9525</xdr:rowOff>
                  </from>
                  <to>
                    <xdr:col>6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28575</xdr:rowOff>
                  </from>
                  <to>
                    <xdr:col>9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9525</xdr:rowOff>
                  </from>
                  <to>
                    <xdr:col>9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19050</xdr:rowOff>
                  </from>
                  <to>
                    <xdr:col>12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28575</xdr:rowOff>
                  </from>
                  <to>
                    <xdr:col>12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201</xdr:row>
                    <xdr:rowOff>28575</xdr:rowOff>
                  </from>
                  <to>
                    <xdr:col>18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19050</xdr:rowOff>
                  </from>
                  <to>
                    <xdr:col>6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28575</xdr:rowOff>
                  </from>
                  <to>
                    <xdr:col>6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19050</xdr:rowOff>
                  </from>
                  <to>
                    <xdr:col>6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19050</xdr:rowOff>
                  </from>
                  <to>
                    <xdr:col>9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9525</xdr:rowOff>
                  </from>
                  <to>
                    <xdr:col>9</xdr:col>
                    <xdr:colOff>561975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38100</xdr:rowOff>
                  </from>
                  <to>
                    <xdr:col>12</xdr:col>
                    <xdr:colOff>561975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28575</xdr:rowOff>
                  </from>
                  <to>
                    <xdr:col>12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19050</xdr:rowOff>
                  </from>
                  <to>
                    <xdr:col>12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205</xdr:row>
                    <xdr:rowOff>19050</xdr:rowOff>
                  </from>
                  <to>
                    <xdr:col>15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28575</xdr:rowOff>
                  </from>
                  <to>
                    <xdr:col>6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28575</xdr:rowOff>
                  </from>
                  <to>
                    <xdr:col>9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38100</xdr:rowOff>
                  </from>
                  <to>
                    <xdr:col>9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28575</xdr:rowOff>
                  </from>
                  <to>
                    <xdr:col>9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209</xdr:row>
                    <xdr:rowOff>38100</xdr:rowOff>
                  </from>
                  <to>
                    <xdr:col>12</xdr:col>
                    <xdr:colOff>561975</xdr:colOff>
                    <xdr:row>209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19050</xdr:rowOff>
                  </from>
                  <to>
                    <xdr:col>12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28575</xdr:rowOff>
                  </from>
                  <to>
                    <xdr:col>12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209</xdr:row>
                    <xdr:rowOff>28575</xdr:rowOff>
                  </from>
                  <to>
                    <xdr:col>15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209</xdr:row>
                    <xdr:rowOff>19050</xdr:rowOff>
                  </from>
                  <to>
                    <xdr:col>18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19050</xdr:rowOff>
                  </from>
                  <to>
                    <xdr:col>6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38100</xdr:rowOff>
                  </from>
                  <to>
                    <xdr:col>6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28575</xdr:rowOff>
                  </from>
                  <to>
                    <xdr:col>6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19050</xdr:rowOff>
                  </from>
                  <to>
                    <xdr:col>9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9525</xdr:rowOff>
                  </from>
                  <to>
                    <xdr:col>9</xdr:col>
                    <xdr:colOff>561975</xdr:colOff>
                    <xdr:row>215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38100</xdr:rowOff>
                  </from>
                  <to>
                    <xdr:col>9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28575</xdr:rowOff>
                  </from>
                  <to>
                    <xdr:col>9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19050</xdr:rowOff>
                  </from>
                  <to>
                    <xdr:col>12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38100</xdr:rowOff>
                  </from>
                  <to>
                    <xdr:col>12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28575</xdr:rowOff>
                  </from>
                  <to>
                    <xdr:col>12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19050</xdr:rowOff>
                  </from>
                  <to>
                    <xdr:col>12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9525</xdr:rowOff>
                  </from>
                  <to>
                    <xdr:col>12</xdr:col>
                    <xdr:colOff>561975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215</xdr:row>
                    <xdr:rowOff>19050</xdr:rowOff>
                  </from>
                  <to>
                    <xdr:col>15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217</xdr:row>
                    <xdr:rowOff>28575</xdr:rowOff>
                  </from>
                  <to>
                    <xdr:col>15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215</xdr:row>
                    <xdr:rowOff>28575</xdr:rowOff>
                  </from>
                  <to>
                    <xdr:col>18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19050</xdr:rowOff>
                  </from>
                  <to>
                    <xdr:col>6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19050</xdr:rowOff>
                  </from>
                  <to>
                    <xdr:col>9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9525</xdr:rowOff>
                  </from>
                  <to>
                    <xdr:col>9</xdr:col>
                    <xdr:colOff>561975</xdr:colOff>
                    <xdr:row>220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28575</xdr:rowOff>
                  </from>
                  <to>
                    <xdr:col>9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19050</xdr:rowOff>
                  </from>
                  <to>
                    <xdr:col>9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19050</xdr:rowOff>
                  </from>
                  <to>
                    <xdr:col>12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223</xdr:row>
                    <xdr:rowOff>28575</xdr:rowOff>
                  </from>
                  <to>
                    <xdr:col>12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219</xdr:row>
                    <xdr:rowOff>19050</xdr:rowOff>
                  </from>
                  <to>
                    <xdr:col>15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223</xdr:row>
                    <xdr:rowOff>28575</xdr:rowOff>
                  </from>
                  <to>
                    <xdr:col>15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28575</xdr:rowOff>
                  </from>
                  <to>
                    <xdr:col>6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28575</xdr:rowOff>
                  </from>
                  <to>
                    <xdr:col>9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9525</xdr:rowOff>
                  </from>
                  <to>
                    <xdr:col>9</xdr:col>
                    <xdr:colOff>561975</xdr:colOff>
                    <xdr:row>227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19050</xdr:rowOff>
                  </from>
                  <to>
                    <xdr:col>12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19050</xdr:rowOff>
                  </from>
                  <to>
                    <xdr:col>15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225</xdr:row>
                    <xdr:rowOff>28575</xdr:rowOff>
                  </from>
                  <to>
                    <xdr:col>18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19050</xdr:rowOff>
                  </from>
                  <to>
                    <xdr:col>6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38100</xdr:rowOff>
                  </from>
                  <to>
                    <xdr:col>9</xdr:col>
                    <xdr:colOff>561975</xdr:colOff>
                    <xdr:row>228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28575</xdr:rowOff>
                  </from>
                  <to>
                    <xdr:col>15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28575</xdr:rowOff>
                  </from>
                  <to>
                    <xdr:col>6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28575</xdr:rowOff>
                  </from>
                  <to>
                    <xdr:col>9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19050</xdr:rowOff>
                  </from>
                  <to>
                    <xdr:col>6</xdr:col>
                    <xdr:colOff>552450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28575</xdr:rowOff>
                  </from>
                  <to>
                    <xdr:col>9</xdr:col>
                    <xdr:colOff>561975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232</xdr:row>
                    <xdr:rowOff>19050</xdr:rowOff>
                  </from>
                  <to>
                    <xdr:col>12</xdr:col>
                    <xdr:colOff>561975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38100</xdr:rowOff>
                  </from>
                  <to>
                    <xdr:col>6</xdr:col>
                    <xdr:colOff>552450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9525</xdr:rowOff>
                  </from>
                  <to>
                    <xdr:col>6</xdr:col>
                    <xdr:colOff>552450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19050</xdr:rowOff>
                  </from>
                  <to>
                    <xdr:col>9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28575</xdr:rowOff>
                  </from>
                  <to>
                    <xdr:col>12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233</xdr:row>
                    <xdr:rowOff>9525</xdr:rowOff>
                  </from>
                  <to>
                    <xdr:col>15</xdr:col>
                    <xdr:colOff>561975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19050</xdr:rowOff>
                  </from>
                  <to>
                    <xdr:col>15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28575</xdr:rowOff>
                  </from>
                  <to>
                    <xdr:col>15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233</xdr:row>
                    <xdr:rowOff>38100</xdr:rowOff>
                  </from>
                  <to>
                    <xdr:col>18</xdr:col>
                    <xdr:colOff>561975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28575</xdr:rowOff>
                  </from>
                  <to>
                    <xdr:col>18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28575</xdr:rowOff>
                  </from>
                  <to>
                    <xdr:col>6</xdr:col>
                    <xdr:colOff>552450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19050</xdr:rowOff>
                  </from>
                  <to>
                    <xdr:col>6</xdr:col>
                    <xdr:colOff>552450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38100</xdr:rowOff>
                  </from>
                  <to>
                    <xdr:col>9</xdr:col>
                    <xdr:colOff>561975</xdr:colOff>
                    <xdr:row>237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28575</xdr:rowOff>
                  </from>
                  <to>
                    <xdr:col>9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237</xdr:row>
                    <xdr:rowOff>19050</xdr:rowOff>
                  </from>
                  <to>
                    <xdr:col>15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237</xdr:row>
                    <xdr:rowOff>28575</xdr:rowOff>
                  </from>
                  <to>
                    <xdr:col>18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28575</xdr:rowOff>
                  </from>
                  <to>
                    <xdr:col>6</xdr:col>
                    <xdr:colOff>552450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19050</xdr:rowOff>
                  </from>
                  <to>
                    <xdr:col>6</xdr:col>
                    <xdr:colOff>552450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19050</xdr:rowOff>
                  </from>
                  <to>
                    <xdr:col>9</xdr:col>
                    <xdr:colOff>561975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28575</xdr:rowOff>
                  </from>
                  <to>
                    <xdr:col>9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28575</xdr:rowOff>
                  </from>
                  <to>
                    <xdr:col>6</xdr:col>
                    <xdr:colOff>552450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249</xdr:row>
                    <xdr:rowOff>28575</xdr:rowOff>
                  </from>
                  <to>
                    <xdr:col>6</xdr:col>
                    <xdr:colOff>542925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28575</xdr:rowOff>
                  </from>
                  <to>
                    <xdr:col>9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246</xdr:row>
                    <xdr:rowOff>28575</xdr:rowOff>
                  </from>
                  <to>
                    <xdr:col>9</xdr:col>
                    <xdr:colOff>561975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243</xdr:row>
                    <xdr:rowOff>28575</xdr:rowOff>
                  </from>
                  <to>
                    <xdr:col>12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243</xdr:row>
                    <xdr:rowOff>28575</xdr:rowOff>
                  </from>
                  <to>
                    <xdr:col>15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28575</xdr:rowOff>
                  </from>
                  <to>
                    <xdr:col>6</xdr:col>
                    <xdr:colOff>542925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19050</xdr:rowOff>
                  </from>
                  <to>
                    <xdr:col>6</xdr:col>
                    <xdr:colOff>542925</xdr:colOff>
                    <xdr:row>252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251</xdr:row>
                    <xdr:rowOff>38100</xdr:rowOff>
                  </from>
                  <to>
                    <xdr:col>9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251</xdr:row>
                    <xdr:rowOff>38100</xdr:rowOff>
                  </from>
                  <to>
                    <xdr:col>12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28575</xdr:rowOff>
                  </from>
                  <to>
                    <xdr:col>6</xdr:col>
                    <xdr:colOff>542925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38100</xdr:rowOff>
                  </from>
                  <to>
                    <xdr:col>6</xdr:col>
                    <xdr:colOff>542925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19050</xdr:rowOff>
                  </from>
                  <to>
                    <xdr:col>6</xdr:col>
                    <xdr:colOff>542925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38100</xdr:rowOff>
                  </from>
                  <to>
                    <xdr:col>9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19050</xdr:rowOff>
                  </from>
                  <to>
                    <xdr:col>9</xdr:col>
                    <xdr:colOff>561975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38100</xdr:rowOff>
                  </from>
                  <to>
                    <xdr:col>12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28575</xdr:rowOff>
                  </from>
                  <to>
                    <xdr:col>12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253</xdr:row>
                    <xdr:rowOff>28575</xdr:rowOff>
                  </from>
                  <to>
                    <xdr:col>15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38100</xdr:rowOff>
                  </from>
                  <to>
                    <xdr:col>15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253</xdr:row>
                    <xdr:rowOff>38100</xdr:rowOff>
                  </from>
                  <to>
                    <xdr:col>18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28575</xdr:rowOff>
                  </from>
                  <to>
                    <xdr:col>18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28575</xdr:rowOff>
                  </from>
                  <to>
                    <xdr:col>6</xdr:col>
                    <xdr:colOff>542925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19050</xdr:rowOff>
                  </from>
                  <to>
                    <xdr:col>6</xdr:col>
                    <xdr:colOff>542925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38100</xdr:rowOff>
                  </from>
                  <to>
                    <xdr:col>9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28575</xdr:rowOff>
                  </from>
                  <to>
                    <xdr:col>9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28575</xdr:rowOff>
                  </from>
                  <to>
                    <xdr:col>15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19050</xdr:rowOff>
                  </from>
                  <to>
                    <xdr:col>15</xdr:col>
                    <xdr:colOff>561975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256</xdr:row>
                    <xdr:rowOff>38100</xdr:rowOff>
                  </from>
                  <to>
                    <xdr:col>18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260</xdr:row>
                    <xdr:rowOff>19050</xdr:rowOff>
                  </from>
                  <to>
                    <xdr:col>6</xdr:col>
                    <xdr:colOff>542925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38100</xdr:rowOff>
                  </from>
                  <to>
                    <xdr:col>6</xdr:col>
                    <xdr:colOff>542925</xdr:colOff>
                    <xdr:row>262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19050</xdr:rowOff>
                  </from>
                  <to>
                    <xdr:col>6</xdr:col>
                    <xdr:colOff>542925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28575</xdr:rowOff>
                  </from>
                  <to>
                    <xdr:col>6</xdr:col>
                    <xdr:colOff>542925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28575</xdr:rowOff>
                  </from>
                  <to>
                    <xdr:col>9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266</xdr:row>
                    <xdr:rowOff>38100</xdr:rowOff>
                  </from>
                  <to>
                    <xdr:col>9</xdr:col>
                    <xdr:colOff>561975</xdr:colOff>
                    <xdr:row>266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263</xdr:row>
                    <xdr:rowOff>38100</xdr:rowOff>
                  </from>
                  <to>
                    <xdr:col>12</xdr:col>
                    <xdr:colOff>561975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268</xdr:row>
                    <xdr:rowOff>28575</xdr:rowOff>
                  </from>
                  <to>
                    <xdr:col>6</xdr:col>
                    <xdr:colOff>552450</xdr:colOff>
                    <xdr:row>268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19050</xdr:rowOff>
                  </from>
                  <to>
                    <xdr:col>6</xdr:col>
                    <xdr:colOff>552450</xdr:colOff>
                    <xdr:row>269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9525</xdr:rowOff>
                  </from>
                  <to>
                    <xdr:col>6</xdr:col>
                    <xdr:colOff>552450</xdr:colOff>
                    <xdr:row>270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38100</xdr:rowOff>
                  </from>
                  <to>
                    <xdr:col>6</xdr:col>
                    <xdr:colOff>552450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272</xdr:row>
                    <xdr:rowOff>38100</xdr:rowOff>
                  </from>
                  <to>
                    <xdr:col>9</xdr:col>
                    <xdr:colOff>561975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28575</xdr:rowOff>
                  </from>
                  <to>
                    <xdr:col>6</xdr:col>
                    <xdr:colOff>552450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38100</xdr:rowOff>
                  </from>
                  <to>
                    <xdr:col>6</xdr:col>
                    <xdr:colOff>552450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28575</xdr:rowOff>
                  </from>
                  <to>
                    <xdr:col>12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274</xdr:row>
                    <xdr:rowOff>28575</xdr:rowOff>
                  </from>
                  <to>
                    <xdr:col>15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28575</xdr:rowOff>
                  </from>
                  <to>
                    <xdr:col>6</xdr:col>
                    <xdr:colOff>552450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19050</xdr:rowOff>
                  </from>
                  <to>
                    <xdr:col>6</xdr:col>
                    <xdr:colOff>552450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19050</xdr:rowOff>
                  </from>
                  <to>
                    <xdr:col>9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38100</xdr:rowOff>
                  </from>
                  <to>
                    <xdr:col>12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28575</xdr:rowOff>
                  </from>
                  <to>
                    <xdr:col>12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19050</xdr:rowOff>
                  </from>
                  <to>
                    <xdr:col>15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9525</xdr:rowOff>
                  </from>
                  <to>
                    <xdr:col>6</xdr:col>
                    <xdr:colOff>552450</xdr:colOff>
                    <xdr:row>277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19050</xdr:rowOff>
                  </from>
                  <to>
                    <xdr:col>12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28575</xdr:rowOff>
                  </from>
                  <to>
                    <xdr:col>18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28575</xdr:rowOff>
                  </from>
                  <to>
                    <xdr:col>6</xdr:col>
                    <xdr:colOff>552450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19050</xdr:rowOff>
                  </from>
                  <to>
                    <xdr:col>6</xdr:col>
                    <xdr:colOff>552450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38100</xdr:rowOff>
                  </from>
                  <to>
                    <xdr:col>9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28575</xdr:rowOff>
                  </from>
                  <to>
                    <xdr:col>15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38100</xdr:rowOff>
                  </from>
                  <to>
                    <xdr:col>18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19050</xdr:rowOff>
                  </from>
                  <to>
                    <xdr:col>9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38100</xdr:rowOff>
                  </from>
                  <to>
                    <xdr:col>12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19050</xdr:rowOff>
                  </from>
                  <to>
                    <xdr:col>12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280</xdr:row>
                    <xdr:rowOff>28575</xdr:rowOff>
                  </from>
                  <to>
                    <xdr:col>15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280</xdr:row>
                    <xdr:rowOff>28575</xdr:rowOff>
                  </from>
                  <to>
                    <xdr:col>18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28575</xdr:rowOff>
                  </from>
                  <to>
                    <xdr:col>6</xdr:col>
                    <xdr:colOff>552450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28575</xdr:rowOff>
                  </from>
                  <to>
                    <xdr:col>9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9525</xdr:rowOff>
                  </from>
                  <to>
                    <xdr:col>12</xdr:col>
                    <xdr:colOff>561975</xdr:colOff>
                    <xdr:row>282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38100</xdr:rowOff>
                  </from>
                  <to>
                    <xdr:col>18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19050</xdr:rowOff>
                  </from>
                  <to>
                    <xdr:col>18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217</xdr:row>
                    <xdr:rowOff>28575</xdr:rowOff>
                  </from>
                  <to>
                    <xdr:col>18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219</xdr:row>
                    <xdr:rowOff>28575</xdr:rowOff>
                  </from>
                  <to>
                    <xdr:col>18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229</xdr:row>
                    <xdr:rowOff>19050</xdr:rowOff>
                  </from>
                  <to>
                    <xdr:col>18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28575</xdr:rowOff>
                  </from>
                  <to>
                    <xdr:col>12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19050</xdr:rowOff>
                  </from>
                  <to>
                    <xdr:col>6</xdr:col>
                    <xdr:colOff>552450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230</xdr:row>
                    <xdr:rowOff>28575</xdr:rowOff>
                  </from>
                  <to>
                    <xdr:col>6</xdr:col>
                    <xdr:colOff>552450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9525</xdr:rowOff>
                  </from>
                  <to>
                    <xdr:col>9</xdr:col>
                    <xdr:colOff>561975</xdr:colOff>
                    <xdr:row>230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28575</xdr:rowOff>
                  </from>
                  <to>
                    <xdr:col>12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9525</xdr:rowOff>
                  </from>
                  <to>
                    <xdr:col>12</xdr:col>
                    <xdr:colOff>561975</xdr:colOff>
                    <xdr:row>255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19050</xdr:rowOff>
                  </from>
                  <to>
                    <xdr:col>9</xdr:col>
                    <xdr:colOff>561975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263</xdr:row>
                    <xdr:rowOff>28575</xdr:rowOff>
                  </from>
                  <to>
                    <xdr:col>15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240</xdr:row>
                    <xdr:rowOff>9525</xdr:rowOff>
                  </from>
                  <to>
                    <xdr:col>12</xdr:col>
                    <xdr:colOff>561975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19050</xdr:rowOff>
                  </from>
                  <to>
                    <xdr:col>9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272</xdr:row>
                    <xdr:rowOff>19050</xdr:rowOff>
                  </from>
                  <to>
                    <xdr:col>12</xdr:col>
                    <xdr:colOff>561975</xdr:colOff>
                    <xdr:row>272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275</xdr:row>
                    <xdr:rowOff>28575</xdr:rowOff>
                  </from>
                  <to>
                    <xdr:col>18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9525</xdr:rowOff>
                  </from>
                  <to>
                    <xdr:col>15</xdr:col>
                    <xdr:colOff>561975</xdr:colOff>
                    <xdr:row>257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19050</xdr:rowOff>
                  </from>
                  <to>
                    <xdr:col>9</xdr:col>
                    <xdr:colOff>561975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19050</xdr:rowOff>
                  </from>
                  <to>
                    <xdr:col>9</xdr:col>
                    <xdr:colOff>561975</xdr:colOff>
                    <xdr:row>284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19050</xdr:rowOff>
                  </from>
                  <to>
                    <xdr:col>12</xdr:col>
                    <xdr:colOff>571500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9525</xdr:rowOff>
                  </from>
                  <to>
                    <xdr:col>12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倉林 貴大</cp:lastModifiedBy>
  <cp:lastPrinted>2023-05-02T08:11:14Z</cp:lastPrinted>
  <dcterms:created xsi:type="dcterms:W3CDTF">2022-04-11T01:48:27Z</dcterms:created>
  <dcterms:modified xsi:type="dcterms:W3CDTF">2023-05-09T00:47:03Z</dcterms:modified>
</cp:coreProperties>
</file>